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I раздел" sheetId="1" r:id="rId1"/>
    <sheet name="II раздел" sheetId="2" r:id="rId2"/>
    <sheet name="III раздел" sheetId="3" r:id="rId3"/>
    <sheet name="IV раздел" sheetId="4" r:id="rId4"/>
  </sheets>
  <definedNames>
    <definedName name="_xlnm.Print_Titles" localSheetId="1">'II раздел'!$3:$3</definedName>
    <definedName name="_xlnm.Print_Area" localSheetId="0">'I раздел'!$A$1:$DD$43</definedName>
    <definedName name="_xlnm.Print_Area" localSheetId="1">'II раздел'!$A$1:$DD$21</definedName>
  </definedNames>
  <calcPr fullCalcOnLoad="1"/>
</workbook>
</file>

<file path=xl/sharedStrings.xml><?xml version="1.0" encoding="utf-8"?>
<sst xmlns="http://schemas.openxmlformats.org/spreadsheetml/2006/main" count="716" uniqueCount="186">
  <si>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</si>
  <si>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</si>
  <si>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</si>
  <si>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</si>
  <si>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</si>
  <si>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</si>
  <si>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</si>
  <si>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</si>
  <si>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</si>
  <si>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</si>
  <si>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</si>
  <si>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</si>
  <si>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</si>
  <si>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</si>
  <si>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</si>
  <si>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</si>
  <si>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</si>
  <si>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</si>
  <si>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Приложение</t>
  </si>
  <si>
    <t>ИНН/КПП</t>
  </si>
  <si>
    <t>Адрес фактического местонахождения</t>
  </si>
  <si>
    <t>3.1. Просроченная кредиторская задолженность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</si>
  <si>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</si>
  <si>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</si>
  <si>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</si>
  <si>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</si>
  <si>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Наименование органа, осуществляющего</t>
  </si>
  <si>
    <t>функции и полномочия учредителя</t>
  </si>
  <si>
    <t>в отношении которых администрация Нелидовского района</t>
  </si>
  <si>
    <t>осуществляет функции и полномочия учредителя</t>
  </si>
  <si>
    <t>Наименование муниципального</t>
  </si>
  <si>
    <t>учреждения</t>
  </si>
  <si>
    <t>муниципального</t>
  </si>
  <si>
    <t xml:space="preserve">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</si>
  <si>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</si>
  <si>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</si>
  <si>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</si>
  <si>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</si>
  <si>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</si>
  <si>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2.2. Дебиторская задолженность по выданным авансам, полученным за счет средств местного бюджета</t>
  </si>
  <si>
    <t xml:space="preserve">2.1. Дебиторская задолженность по доходам, полученным
за счет средств местного бюджета
</t>
  </si>
  <si>
    <t>2.3. Дебиторская задолженность по выданным авансам за счет доходов, полученных от платной и иной приносящей доход деятельности</t>
  </si>
  <si>
    <t>3.2. Кредиторская задолженность по расчетам с поставщиками и подрядчиками за счет доходов, полученных от платной и иной приносящей доход деятельности</t>
  </si>
  <si>
    <t>II. Показатели финансового состояния  учреждения</t>
  </si>
  <si>
    <t>1.3. Перечень услуг (работ), относящихся в соответствии с уставом к основным видам деятельности учреждения, предоставление (выполнение), которых для физических и юридических лиц осуществляется на платной основе:</t>
  </si>
  <si>
    <t xml:space="preserve">муниципальных бюджетных и автономных учреждений,   </t>
  </si>
  <si>
    <t>1.1.1. Остаточная стоимость недвижимого муниципального имущества</t>
  </si>
  <si>
    <t>План финансово-хозяйственной деятельности на 2013 год</t>
  </si>
  <si>
    <t xml:space="preserve">                  и на плановый период 2014 и 2015 годов</t>
  </si>
  <si>
    <t>Администрации Нелидовского района Тверской области</t>
  </si>
  <si>
    <t>383</t>
  </si>
  <si>
    <t>Начальник Отдела образования</t>
  </si>
  <si>
    <t>Э.Н. Кротов</t>
  </si>
  <si>
    <t>января</t>
  </si>
  <si>
    <t xml:space="preserve">Наименованние </t>
  </si>
  <si>
    <t>Код дополнительной классификации</t>
  </si>
  <si>
    <t>Код
по бюджетной классификации
и операции
сектора государственного управления</t>
  </si>
  <si>
    <t>Очередной финансовый год, сумма</t>
  </si>
  <si>
    <t>Планируемый остаток средств на начало планируемого года</t>
  </si>
  <si>
    <t>Х</t>
  </si>
  <si>
    <t>Доходы от оказания платных услуг-остатки прошлого года</t>
  </si>
  <si>
    <t>4.99991</t>
  </si>
  <si>
    <t>67500000000000000130</t>
  </si>
  <si>
    <t xml:space="preserve"> Доходы, полученные от безвозмездных поступлений - остатки прошлого года</t>
  </si>
  <si>
    <t>4.99992</t>
  </si>
  <si>
    <t>67500000000000000180</t>
  </si>
  <si>
    <t>Поступления, всего:</t>
  </si>
  <si>
    <t>Субсидии на выполнение муниципального задания всего, в том числе: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</si>
  <si>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</si>
  <si>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1.76020</t>
  </si>
  <si>
    <t xml:space="preserve">Субсидии муниципальным бюджетным и автономным учреждениям на финансовое обеспечение выполнения ими муниципального задания </t>
  </si>
  <si>
    <t>1.80010</t>
  </si>
  <si>
    <t>Уплата налога на имущество организаций и земельного налога</t>
  </si>
  <si>
    <t xml:space="preserve">1.80011 </t>
  </si>
  <si>
    <t>Уплата прочих налогов, сборов и иных платежей</t>
  </si>
  <si>
    <t xml:space="preserve">1.80012 </t>
  </si>
  <si>
    <t xml:space="preserve"> Организация отдыха детей в каникулярное время </t>
  </si>
  <si>
    <t>1.80140</t>
  </si>
  <si>
    <t xml:space="preserve"> Организация отдыха детей в каникулярное время - областной бюджет</t>
  </si>
  <si>
    <t>1.27260</t>
  </si>
  <si>
    <t>Целевые субсидии всего, в том числе:</t>
  </si>
  <si>
    <t>Выплата ежемесячного денежного вознаграждения за классное руководство</t>
  </si>
  <si>
    <t>2.50870</t>
  </si>
  <si>
    <t>Организация обеспечения учащихся начальных классов муниципальных общеобразовательных организаций горячим питанием  - областной бюджет</t>
  </si>
  <si>
    <t xml:space="preserve">2.72010 </t>
  </si>
  <si>
    <t>Обеспечение проезда учащихся общегородским транспортом к месту обучения и обратно - областной бюджет</t>
  </si>
  <si>
    <t xml:space="preserve">2.72310 </t>
  </si>
  <si>
    <t>Организация обеспечения воспитанников образовательных учреждений питанием</t>
  </si>
  <si>
    <t xml:space="preserve">2.80102 </t>
  </si>
  <si>
    <t>Организация обеспечения воспитанников образовательных учреждений горячим питанием</t>
  </si>
  <si>
    <t xml:space="preserve">2.80103 </t>
  </si>
  <si>
    <t>Обеспечение комплексной безопасности образовательных учреждений</t>
  </si>
  <si>
    <t>2.80110</t>
  </si>
  <si>
    <t>Обеспечение проезда учащихся общегородским транспортом к месту обучения и обратно</t>
  </si>
  <si>
    <t xml:space="preserve">2.80130 </t>
  </si>
  <si>
    <t>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 всего, в том числе:</t>
  </si>
  <si>
    <t xml:space="preserve"> Доходы от оказания платных услуг</t>
  </si>
  <si>
    <t>4.00001</t>
  </si>
  <si>
    <t>Поступления от иной приносящей доход деятельности всего, в том числе:</t>
  </si>
  <si>
    <t xml:space="preserve"> Доходы, полученные от безвозмездных поступлений</t>
  </si>
  <si>
    <t>4.00002</t>
  </si>
  <si>
    <t>Планируемый остаток средств на конец планируемого года</t>
  </si>
  <si>
    <t>Средства, поступающие во временное распоряжение</t>
  </si>
  <si>
    <t>6.00001</t>
  </si>
  <si>
    <t>67500000000000000140</t>
  </si>
  <si>
    <t>Поступление нефинансовых активов, всего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</si>
  <si>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</si>
  <si>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</si>
  <si>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</si>
  <si>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</si>
  <si>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</si>
  <si>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</si>
  <si>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</si>
  <si>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</si>
  <si>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</si>
  <si>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</si>
  <si>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220</t>
  </si>
  <si>
    <t>Транспортные услуги</t>
  </si>
  <si>
    <t>Коммунальные услуги</t>
  </si>
  <si>
    <t>Работы, услуги по содержанию имущества</t>
  </si>
  <si>
    <t>Прочие расходы</t>
  </si>
  <si>
    <t>1.80011</t>
  </si>
  <si>
    <t>290</t>
  </si>
  <si>
    <t xml:space="preserve"> Уплата прочих налогов, сборов и иных платежей</t>
  </si>
  <si>
    <t>1.80012</t>
  </si>
  <si>
    <t>226</t>
  </si>
  <si>
    <t>Остатки прошлого года на лицевых счетах бюджетных и автономных учреждений</t>
  </si>
  <si>
    <t xml:space="preserve">1.19999 </t>
  </si>
  <si>
    <t>Субсидия на выполнение муниципального задания за счет субвенций-остатки прошлого года</t>
  </si>
  <si>
    <t xml:space="preserve">1.99993 </t>
  </si>
  <si>
    <t xml:space="preserve">2.50870 </t>
  </si>
  <si>
    <t>225</t>
  </si>
  <si>
    <t>340</t>
  </si>
  <si>
    <t>Социальное обеспечение, всего</t>
  </si>
  <si>
    <t>Пособия по социальной помощи населению</t>
  </si>
  <si>
    <t>2.80102</t>
  </si>
  <si>
    <t>2.80103</t>
  </si>
  <si>
    <t xml:space="preserve">2.80110 </t>
  </si>
  <si>
    <t>Обеспечение учащихся начальных классов горячим питанием (областной бюджет) - остатки прошлого года</t>
  </si>
  <si>
    <t xml:space="preserve">2.16399 </t>
  </si>
  <si>
    <t>Доходы от оказания платных услуг</t>
  </si>
  <si>
    <t xml:space="preserve">4.00001 </t>
  </si>
  <si>
    <t>Доходы от оказания платных услуг - остатки прошлого года</t>
  </si>
  <si>
    <t>300</t>
  </si>
  <si>
    <t>Справочно:</t>
  </si>
  <si>
    <t>Объем публичных обязательств, всего</t>
  </si>
  <si>
    <t xml:space="preserve">Руководитель учреждения </t>
  </si>
  <si>
    <t xml:space="preserve">(уполномоченное лицо)                   Директор        </t>
  </si>
  <si>
    <t xml:space="preserve">       (расшифровка подписи)</t>
  </si>
  <si>
    <t>Главный бухгалтер</t>
  </si>
  <si>
    <t>___________________</t>
  </si>
  <si>
    <t>А.Н. Лебедева</t>
  </si>
  <si>
    <t>Исполнитель</t>
  </si>
  <si>
    <t>И.В. Напарова</t>
  </si>
  <si>
    <t>тел. 5-31-42</t>
  </si>
  <si>
    <t>Код 
дополнительной классификации</t>
  </si>
  <si>
    <t>Код
по бюджетной 
классификации
и операции
сектора государст-
венного управления</t>
  </si>
  <si>
    <t>Первый год планового периода, сумма</t>
  </si>
  <si>
    <t>Второй год планового периода, сумма</t>
  </si>
  <si>
    <t>Муниципалное бюджетное общеобразовательное учреждение гимназия №2</t>
  </si>
  <si>
    <t>40745891</t>
  </si>
  <si>
    <t>6912006040/691201001</t>
  </si>
  <si>
    <t>г. Нелидово, ул.Мира  д.18</t>
  </si>
  <si>
    <t xml:space="preserve">получения обучающимися образования в соответствии с федеральными  государственными образовательными стандартами;
охраны и укрепления здоровья обучающихся;
развития личности, её самореализации и самоопределения;
формирования у обучающихся современного уровня знаний;
воспитания гражданственности, трудолюбия, уважения к правам и свободам человека, любви к окружающей природе, Родине, семье, национальной культуре;
осознанного выбора профессии.
</t>
  </si>
  <si>
    <t xml:space="preserve"> формирование общей культуры личности обучающихся на основе усвоения федеральных государственных образовательных стандартов, их адаптация к жизни в обществе;
предоставление наиболее способным и одарённым учащимся возможности для получения широкого образования, реализации индивидуальных творческих запросов, самостоятельного выбора предметов различных циклов для углублённого изучения;
обеспечение максимально благоприятных условий для нравственного, гуманитарно-эстетического и физического развития личности;
овладение обучающимися навыками научной работы, осуществление фундаментальной подготовки для поступления в высшие учебные заведения,  создающей основы для осознанного выбора и последующего освоения профессиональных образовательных программ.
</t>
  </si>
  <si>
    <t xml:space="preserve">по договорам и совместно с предприятиями, учреждениями, организациями и частными лицами проводить профессиональную подготовку обучающихся;
организовывать изучение  специальных дисциплин;
 организовывать курсы:
по подготовке к поступлению в средние и высшие профессиональные образовательные учреждения:
по изучению иностранных языков;
по адаптации детей к условиям школьной жизни;
создавать кружки, студии, группы, школы, факультативы, спортивные и физкультурные секции, в летнее время профильные лагеря, работающие по программам дополнительного образования детей.
</t>
  </si>
  <si>
    <t xml:space="preserve"> Капитальные вложения и капитальный ремонт учреждений - местный бюджет</t>
  </si>
  <si>
    <t>2.80050</t>
  </si>
  <si>
    <t>Проведение мероприятий с несовершеннолетними</t>
  </si>
  <si>
    <t xml:space="preserve">2.80160 </t>
  </si>
  <si>
    <t>2.80160</t>
  </si>
  <si>
    <t>262</t>
  </si>
  <si>
    <t>Я.М. Стулова</t>
  </si>
  <si>
    <t>Повышение квалификации кадров</t>
  </si>
  <si>
    <t>1.90290</t>
  </si>
  <si>
    <t>12</t>
  </si>
  <si>
    <t>15</t>
  </si>
  <si>
    <t>12.01.2015</t>
  </si>
  <si>
    <t>"12" января 2015 г.</t>
  </si>
  <si>
    <t xml:space="preserve"> III. Показатели по поступлениям и выплатам учреждения
              на 2015 финансовый год</t>
  </si>
  <si>
    <t xml:space="preserve"> IV. Показатели по поступлениям и выплатам учреждения на плановый период 2016 и 2017 годов
             </t>
  </si>
  <si>
    <t>6.99991</t>
  </si>
  <si>
    <t xml:space="preserve"> Средства, поступающие во временное распоряжение - остатки прошлого года</t>
  </si>
  <si>
    <t>Участие в организации временного трудоустройства несовершеннолетних в возрасте от 14 до 18 лет в свободное от учебы время</t>
  </si>
  <si>
    <t xml:space="preserve">2.80340 </t>
  </si>
  <si>
    <t>2.80340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</si>
</sst>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3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left" vertical="top" wrapText="1"/>
    </xf>
    <xf numFmtId="4" fontId="1" fillId="33" borderId="13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center" vertical="top"/>
    </xf>
    <xf numFmtId="0" fontId="10" fillId="33" borderId="13" xfId="0" applyFont="1" applyFill="1" applyBorder="1" applyAlignment="1">
      <alignment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 wrapText="1"/>
    </xf>
    <xf numFmtId="4" fontId="8" fillId="33" borderId="13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wrapText="1"/>
    </xf>
    <xf numFmtId="4" fontId="8" fillId="33" borderId="15" xfId="0" applyNumberFormat="1" applyFont="1" applyFill="1" applyBorder="1" applyAlignment="1">
      <alignment horizontal="center" vertical="top"/>
    </xf>
    <xf numFmtId="16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Alignment="1">
      <alignment/>
    </xf>
    <xf numFmtId="0" fontId="8" fillId="33" borderId="13" xfId="0" applyFont="1" applyFill="1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center" vertical="top"/>
    </xf>
    <xf numFmtId="0" fontId="9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168" fontId="1" fillId="33" borderId="13" xfId="58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wrapText="1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2" fontId="1" fillId="33" borderId="0" xfId="0" applyNumberFormat="1" applyFont="1" applyFill="1" applyAlignment="1">
      <alignment/>
    </xf>
    <xf numFmtId="0" fontId="9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center" vertical="top"/>
    </xf>
    <xf numFmtId="4" fontId="4" fillId="0" borderId="2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" fontId="1" fillId="33" borderId="0" xfId="0" applyNumberFormat="1" applyFont="1" applyFill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zoomScaleSheetLayoutView="100" zoomScalePageLayoutView="0" workbookViewId="0" topLeftCell="A1">
      <selection activeCell="ET20" sqref="ET20"/>
    </sheetView>
  </sheetViews>
  <sheetFormatPr defaultColWidth="0.875" defaultRowHeight="12.75"/>
  <cols>
    <col min="1" max="77" width="0.875" style="1" customWidth="1"/>
    <col min="78" max="78" width="4.125" style="1" customWidth="1"/>
    <col min="79" max="106" width="0.875" style="1" customWidth="1"/>
    <col min="107" max="107" width="5.875" style="1" customWidth="1"/>
    <col min="108" max="16384" width="0.875" style="1" customWidth="1"/>
  </cols>
  <sheetData>
    <row r="1" spans="66:67" s="2" customFormat="1" ht="11.25" customHeight="1">
      <c r="BN1" s="34" t="s">
        <v>18</v>
      </c>
      <c r="BO1" s="34"/>
    </row>
    <row r="2" spans="66:67" s="2" customFormat="1" ht="11.25" customHeight="1">
      <c r="BN2" s="9" t="s">
        <v>22</v>
      </c>
      <c r="BO2" s="34"/>
    </row>
    <row r="3" spans="66:67" s="2" customFormat="1" ht="11.25" customHeight="1">
      <c r="BN3" s="34" t="s">
        <v>23</v>
      </c>
      <c r="BO3" s="34"/>
    </row>
    <row r="4" spans="66:71" s="2" customFormat="1" ht="11.25" customHeight="1">
      <c r="BN4" s="34" t="s">
        <v>45</v>
      </c>
      <c r="BO4" s="34"/>
      <c r="BS4" s="37"/>
    </row>
    <row r="5" spans="66:67" s="2" customFormat="1" ht="11.25" customHeight="1">
      <c r="BN5" s="9" t="s">
        <v>28</v>
      </c>
      <c r="BO5" s="34"/>
    </row>
    <row r="6" spans="66:71" s="2" customFormat="1" ht="11.25" customHeight="1">
      <c r="BN6" s="34" t="s">
        <v>29</v>
      </c>
      <c r="BO6" s="34"/>
      <c r="BS6" s="9"/>
    </row>
    <row r="7" ht="15">
      <c r="N7" s="2"/>
    </row>
    <row r="8" spans="57:108" ht="15">
      <c r="BE8" s="93" t="s">
        <v>9</v>
      </c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</row>
    <row r="9" spans="57:108" ht="15">
      <c r="BE9" s="94" t="s">
        <v>51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</row>
    <row r="10" spans="57:108" s="2" customFormat="1" ht="12" customHeight="1">
      <c r="BE10" s="97" t="s">
        <v>17</v>
      </c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</row>
    <row r="11" spans="57:108" ht="15"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4" t="s">
        <v>52</v>
      </c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</row>
    <row r="12" spans="57:108" s="2" customFormat="1" ht="12">
      <c r="BE12" s="96" t="s">
        <v>7</v>
      </c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 t="s">
        <v>8</v>
      </c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</row>
    <row r="13" spans="65:99" ht="15">
      <c r="BM13" s="11" t="s">
        <v>2</v>
      </c>
      <c r="BN13" s="98" t="s">
        <v>175</v>
      </c>
      <c r="BO13" s="98"/>
      <c r="BP13" s="98"/>
      <c r="BQ13" s="98"/>
      <c r="BR13" s="1" t="s">
        <v>2</v>
      </c>
      <c r="BU13" s="99" t="s">
        <v>53</v>
      </c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100">
        <v>20</v>
      </c>
      <c r="CN13" s="100"/>
      <c r="CO13" s="100"/>
      <c r="CP13" s="100"/>
      <c r="CQ13" s="101" t="s">
        <v>176</v>
      </c>
      <c r="CR13" s="101"/>
      <c r="CS13" s="101"/>
      <c r="CT13" s="101"/>
      <c r="CU13" s="1" t="s">
        <v>3</v>
      </c>
    </row>
    <row r="14" ht="15">
      <c r="CY14" s="8"/>
    </row>
    <row r="15" spans="1:108" ht="16.5">
      <c r="A15" s="91" t="s">
        <v>47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</row>
    <row r="16" spans="26:58" s="12" customFormat="1" ht="16.5">
      <c r="Z16" s="12" t="s">
        <v>48</v>
      </c>
      <c r="AJ16" s="13"/>
      <c r="AM16" s="13"/>
      <c r="AV16" s="14"/>
      <c r="AW16" s="14"/>
      <c r="AX16" s="14"/>
      <c r="BA16" s="14"/>
      <c r="BB16" s="38"/>
      <c r="BC16" s="38"/>
      <c r="BD16" s="38"/>
      <c r="BE16" s="38"/>
      <c r="BF16" s="39"/>
    </row>
    <row r="18" spans="93:108" ht="15">
      <c r="CO18" s="94" t="s">
        <v>10</v>
      </c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36:108" ht="15" customHeight="1">
      <c r="AJ19" s="3"/>
      <c r="AK19" s="4" t="s">
        <v>2</v>
      </c>
      <c r="AL19" s="117" t="s">
        <v>175</v>
      </c>
      <c r="AM19" s="117"/>
      <c r="AN19" s="117"/>
      <c r="AO19" s="117"/>
      <c r="AP19" s="3" t="s">
        <v>2</v>
      </c>
      <c r="AQ19" s="3"/>
      <c r="AR19" s="3"/>
      <c r="AS19" s="117" t="s">
        <v>53</v>
      </c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5">
        <v>20</v>
      </c>
      <c r="BL19" s="115"/>
      <c r="BM19" s="115"/>
      <c r="BN19" s="115"/>
      <c r="BO19" s="116" t="s">
        <v>176</v>
      </c>
      <c r="BP19" s="116"/>
      <c r="BQ19" s="116"/>
      <c r="BR19" s="116"/>
      <c r="BS19" s="3" t="s">
        <v>3</v>
      </c>
      <c r="BT19" s="3"/>
      <c r="BU19" s="3"/>
      <c r="BY19" s="16"/>
      <c r="CM19" s="11" t="s">
        <v>11</v>
      </c>
      <c r="CO19" s="104" t="s">
        <v>177</v>
      </c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77:108" ht="15" customHeight="1">
      <c r="BY20" s="16"/>
      <c r="BZ20" s="16"/>
      <c r="CM20" s="11"/>
      <c r="CO20" s="104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77:108" ht="15" customHeight="1">
      <c r="BY21" s="16"/>
      <c r="BZ21" s="16"/>
      <c r="CM21" s="11"/>
      <c r="CO21" s="104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6"/>
    </row>
    <row r="22" spans="1:108" ht="15" customHeight="1">
      <c r="A22" s="5" t="s">
        <v>30</v>
      </c>
      <c r="AH22" s="111" t="s">
        <v>159</v>
      </c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CM22" s="11" t="s">
        <v>12</v>
      </c>
      <c r="CO22" s="104" t="s">
        <v>160</v>
      </c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5" customHeight="1">
      <c r="A23" s="5" t="s">
        <v>31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  <c r="V23" s="19"/>
      <c r="W23" s="19"/>
      <c r="X23" s="19"/>
      <c r="Y23" s="19"/>
      <c r="Z23" s="20"/>
      <c r="AA23" s="20"/>
      <c r="AB23" s="20"/>
      <c r="AC23" s="18"/>
      <c r="AD23" s="18"/>
      <c r="AE23" s="18"/>
      <c r="AF23" s="18"/>
      <c r="AG23" s="18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6"/>
      <c r="CM23" s="35"/>
      <c r="CO23" s="104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6"/>
    </row>
    <row r="24" spans="1:108" ht="15" customHeight="1">
      <c r="A24" s="5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6"/>
      <c r="CM24" s="35"/>
      <c r="CO24" s="104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5" spans="44:108" ht="21" customHeight="1"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Y25" s="16"/>
      <c r="BZ25" s="16"/>
      <c r="CM25" s="11"/>
      <c r="CO25" s="112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</row>
    <row r="26" spans="1:108" s="22" customFormat="1" ht="21" customHeight="1">
      <c r="A26" s="22" t="s">
        <v>19</v>
      </c>
      <c r="AH26" s="92" t="s">
        <v>161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23"/>
      <c r="CM26" s="36" t="s">
        <v>13</v>
      </c>
      <c r="CO26" s="107" t="s">
        <v>50</v>
      </c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s="22" customFormat="1" ht="15">
      <c r="A27" s="24"/>
      <c r="BX27" s="24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15">
      <c r="A28" s="5" t="s">
        <v>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6"/>
      <c r="AN28" s="6"/>
      <c r="AO28" s="6"/>
      <c r="AP28" s="6"/>
      <c r="AQ28" s="6"/>
      <c r="AR28" s="6"/>
      <c r="AS28" s="6"/>
      <c r="AT28" s="110" t="s">
        <v>49</v>
      </c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</row>
    <row r="29" spans="1:108" ht="15">
      <c r="A29" s="5" t="s">
        <v>27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6"/>
      <c r="AN29" s="6"/>
      <c r="AO29" s="6"/>
      <c r="AP29" s="6"/>
      <c r="AQ29" s="6"/>
      <c r="AR29" s="6"/>
      <c r="AS29" s="6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</row>
    <row r="30" spans="1:108" ht="15">
      <c r="A30" s="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7"/>
      <c r="AM30" s="6"/>
      <c r="AN30" s="6"/>
      <c r="AO30" s="6"/>
      <c r="AP30" s="6"/>
      <c r="AQ30" s="6"/>
      <c r="AR30" s="6"/>
      <c r="AS30" s="6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</row>
    <row r="31" spans="1:108" ht="15">
      <c r="A31" s="5" t="s">
        <v>20</v>
      </c>
      <c r="AM31" s="17"/>
      <c r="AN31" s="17"/>
      <c r="AO31" s="17"/>
      <c r="AP31" s="17"/>
      <c r="AQ31" s="17"/>
      <c r="AR31" s="17"/>
      <c r="AS31" s="17"/>
      <c r="AT31" s="111" t="s">
        <v>162</v>
      </c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</row>
    <row r="32" spans="1:108" ht="15">
      <c r="A32" s="5" t="s">
        <v>32</v>
      </c>
      <c r="AM32" s="17"/>
      <c r="AN32" s="17"/>
      <c r="AO32" s="17"/>
      <c r="AP32" s="17"/>
      <c r="AQ32" s="17"/>
      <c r="AR32" s="17"/>
      <c r="AS32" s="17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</row>
    <row r="33" spans="1:108" ht="15">
      <c r="A33" s="5" t="s">
        <v>33</v>
      </c>
      <c r="AM33" s="17"/>
      <c r="AN33" s="17"/>
      <c r="AO33" s="17"/>
      <c r="AP33" s="17"/>
      <c r="AQ33" s="17"/>
      <c r="AR33" s="17"/>
      <c r="AS33" s="17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</row>
    <row r="34" spans="1:108" ht="7.5" customHeight="1">
      <c r="A34" s="5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</row>
    <row r="35" ht="15" customHeight="1">
      <c r="A35" s="24" t="s">
        <v>14</v>
      </c>
    </row>
    <row r="36" spans="1:108" s="3" customFormat="1" ht="14.25">
      <c r="A36" s="103" t="s">
        <v>34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</row>
    <row r="37" spans="1:108" s="3" customFormat="1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ht="15" customHeight="1">
      <c r="A38" s="119" t="s">
        <v>35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</row>
    <row r="39" spans="1:108" ht="119.25" customHeight="1">
      <c r="A39" s="102" t="s">
        <v>163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" customHeight="1">
      <c r="A40" s="119" t="s">
        <v>36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</row>
    <row r="41" spans="1:108" ht="148.5" customHeight="1">
      <c r="A41" s="102" t="s">
        <v>164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0.25" customHeight="1">
      <c r="A42" s="118" t="s">
        <v>44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</row>
    <row r="43" spans="1:108" ht="137.25" customHeight="1">
      <c r="A43" s="102" t="s">
        <v>165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</row>
    <row r="44" ht="29.25" customHeight="1"/>
  </sheetData>
  <sheetProtection/>
  <mergeCells count="38">
    <mergeCell ref="A42:DD42"/>
    <mergeCell ref="A38:BD38"/>
    <mergeCell ref="A40:BE40"/>
    <mergeCell ref="BE38:DD38"/>
    <mergeCell ref="BF40:DD40"/>
    <mergeCell ref="CO18:DD18"/>
    <mergeCell ref="CO20:DD20"/>
    <mergeCell ref="CO21:DD21"/>
    <mergeCell ref="CO22:DD22"/>
    <mergeCell ref="AS19:BJ19"/>
    <mergeCell ref="A39:DD39"/>
    <mergeCell ref="AT28:DD29"/>
    <mergeCell ref="AT31:DD33"/>
    <mergeCell ref="CO25:DD25"/>
    <mergeCell ref="BK19:BN19"/>
    <mergeCell ref="BO19:BR19"/>
    <mergeCell ref="AL19:AO19"/>
    <mergeCell ref="AH22:BY24"/>
    <mergeCell ref="BU13:CL13"/>
    <mergeCell ref="CM13:CP13"/>
    <mergeCell ref="CQ13:CT13"/>
    <mergeCell ref="A43:DD43"/>
    <mergeCell ref="A41:DD41"/>
    <mergeCell ref="A36:DD36"/>
    <mergeCell ref="CO19:DD19"/>
    <mergeCell ref="CO26:DD26"/>
    <mergeCell ref="CO23:DD23"/>
    <mergeCell ref="CO24:DD24"/>
    <mergeCell ref="A15:DD15"/>
    <mergeCell ref="AH26:BV26"/>
    <mergeCell ref="BE8:DD8"/>
    <mergeCell ref="BE9:DD9"/>
    <mergeCell ref="BE11:BX11"/>
    <mergeCell ref="BE12:BX12"/>
    <mergeCell ref="BY11:DD11"/>
    <mergeCell ref="BY12:DD12"/>
    <mergeCell ref="BE10:DD10"/>
    <mergeCell ref="BN13:BQ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21"/>
  <sheetViews>
    <sheetView tabSelected="1" view="pageBreakPreview" zoomScaleSheetLayoutView="100" zoomScalePageLayoutView="0" workbookViewId="0" topLeftCell="A1">
      <selection activeCell="BU17" sqref="BU17:DD1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37" t="s">
        <v>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</row>
    <row r="3" spans="1:108" ht="15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3"/>
      <c r="BU3" s="121" t="s">
        <v>4</v>
      </c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3"/>
    </row>
    <row r="4" spans="1:108" s="3" customFormat="1" ht="15" customHeight="1">
      <c r="A4" s="29"/>
      <c r="B4" s="140" t="s">
        <v>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1"/>
      <c r="BU4" s="124">
        <f>BU6+BU9</f>
        <v>43396449.21</v>
      </c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6"/>
    </row>
    <row r="5" spans="1:108" ht="15">
      <c r="A5" s="10"/>
      <c r="B5" s="138" t="s">
        <v>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9"/>
      <c r="BU5" s="127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30" customHeight="1">
      <c r="A6" s="30"/>
      <c r="B6" s="132" t="s">
        <v>37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3"/>
      <c r="BU6" s="127">
        <v>29987691.56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</row>
    <row r="7" spans="1:108" ht="15">
      <c r="A7" s="10"/>
      <c r="B7" s="130" t="s">
        <v>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1"/>
      <c r="BU7" s="127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9"/>
    </row>
    <row r="8" spans="1:108" ht="30" customHeight="1">
      <c r="A8" s="30"/>
      <c r="B8" s="132" t="s">
        <v>46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3"/>
      <c r="BU8" s="134">
        <v>15368730.85</v>
      </c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6"/>
    </row>
    <row r="9" spans="1:108" ht="30" customHeight="1">
      <c r="A9" s="30"/>
      <c r="B9" s="132" t="s">
        <v>38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3"/>
      <c r="BU9" s="134">
        <v>13408757.65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6"/>
    </row>
    <row r="10" spans="1:108" ht="15">
      <c r="A10" s="31"/>
      <c r="B10" s="130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1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ht="30" customHeight="1">
      <c r="A11" s="30"/>
      <c r="B11" s="132" t="s">
        <v>15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3"/>
      <c r="BU11" s="134">
        <v>1216426.48</v>
      </c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6"/>
    </row>
    <row r="12" spans="1:108" ht="15">
      <c r="A12" s="30"/>
      <c r="B12" s="132" t="s">
        <v>16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3"/>
      <c r="BU12" s="134">
        <v>2707041.72</v>
      </c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6"/>
    </row>
    <row r="13" spans="1:108" s="3" customFormat="1" ht="15" customHeight="1">
      <c r="A13" s="29"/>
      <c r="B13" s="140" t="s">
        <v>24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1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4"/>
    </row>
    <row r="14" spans="1:108" ht="15">
      <c r="A14" s="10"/>
      <c r="B14" s="138" t="s">
        <v>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9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6"/>
    </row>
    <row r="15" spans="1:108" ht="30.75" customHeight="1">
      <c r="A15" s="32"/>
      <c r="B15" s="145" t="s">
        <v>40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6"/>
      <c r="BU15" s="127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1:108" ht="35.25" customHeight="1">
      <c r="A16" s="30"/>
      <c r="B16" s="132" t="s">
        <v>39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3"/>
      <c r="BU16" s="127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ht="45" customHeight="1">
      <c r="A17" s="30"/>
      <c r="B17" s="132" t="s">
        <v>41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3"/>
      <c r="BU17" s="134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6"/>
    </row>
    <row r="18" spans="1:108" s="3" customFormat="1" ht="15" customHeight="1">
      <c r="A18" s="29"/>
      <c r="B18" s="140" t="s">
        <v>25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42">
        <v>799677.02</v>
      </c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4"/>
    </row>
    <row r="19" spans="1:108" ht="15" customHeight="1">
      <c r="A19" s="33"/>
      <c r="B19" s="138" t="s">
        <v>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9"/>
      <c r="BU19" s="134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6"/>
    </row>
    <row r="20" spans="1:108" ht="15" customHeight="1">
      <c r="A20" s="30"/>
      <c r="B20" s="132" t="s">
        <v>21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3"/>
      <c r="BU20" s="134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6"/>
    </row>
    <row r="21" spans="1:108" ht="45" customHeight="1">
      <c r="A21" s="30"/>
      <c r="B21" s="132" t="s">
        <v>42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3"/>
      <c r="BU21" s="134">
        <v>156175.47</v>
      </c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6"/>
    </row>
  </sheetData>
  <sheetProtection/>
  <mergeCells count="39">
    <mergeCell ref="B21:BT21"/>
    <mergeCell ref="BU21:DD21"/>
    <mergeCell ref="BU17:DD17"/>
    <mergeCell ref="B17:BT17"/>
    <mergeCell ref="B20:BT20"/>
    <mergeCell ref="BU20:DD20"/>
    <mergeCell ref="B18:BT18"/>
    <mergeCell ref="B19:BT19"/>
    <mergeCell ref="BU18:DD18"/>
    <mergeCell ref="BU19:DD19"/>
    <mergeCell ref="BU9:DD9"/>
    <mergeCell ref="BU10:DD10"/>
    <mergeCell ref="BU13:DD13"/>
    <mergeCell ref="B14:BT14"/>
    <mergeCell ref="BU15:DD15"/>
    <mergeCell ref="B16:BT16"/>
    <mergeCell ref="BU14:DD14"/>
    <mergeCell ref="B15:BT15"/>
    <mergeCell ref="BU16:DD16"/>
    <mergeCell ref="A2:DD2"/>
    <mergeCell ref="B5:BT5"/>
    <mergeCell ref="B6:BT6"/>
    <mergeCell ref="BU3:DD3"/>
    <mergeCell ref="B4:BT4"/>
    <mergeCell ref="B13:BT13"/>
    <mergeCell ref="B8:BT8"/>
    <mergeCell ref="BU8:DD8"/>
    <mergeCell ref="B11:BT11"/>
    <mergeCell ref="BU11:DD11"/>
    <mergeCell ref="A3:BT3"/>
    <mergeCell ref="BU4:DD4"/>
    <mergeCell ref="BU5:DD5"/>
    <mergeCell ref="BU6:DD6"/>
    <mergeCell ref="B7:BT7"/>
    <mergeCell ref="B12:BT12"/>
    <mergeCell ref="BU12:DD12"/>
    <mergeCell ref="B9:BT9"/>
    <mergeCell ref="BU7:DD7"/>
    <mergeCell ref="B10:BT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7"/>
  <sheetViews>
    <sheetView zoomScalePageLayoutView="0" workbookViewId="0" topLeftCell="A103">
      <selection activeCell="E122" sqref="E122"/>
    </sheetView>
  </sheetViews>
  <sheetFormatPr defaultColWidth="0.875" defaultRowHeight="12.75"/>
  <cols>
    <col min="1" max="1" width="67.875" style="57" customWidth="1"/>
    <col min="2" max="2" width="20.25390625" style="57" customWidth="1"/>
    <col min="3" max="3" width="35.00390625" style="57" customWidth="1"/>
    <col min="4" max="4" width="18.25390625" style="57" customWidth="1"/>
    <col min="5" max="5" width="14.25390625" style="57" customWidth="1"/>
    <col min="6" max="16384" width="0.875" style="57" customWidth="1"/>
  </cols>
  <sheetData>
    <row r="2" ht="15">
      <c r="A2" s="56"/>
    </row>
    <row r="3" spans="1:4" ht="27.75" customHeight="1">
      <c r="A3" s="147" t="s">
        <v>179</v>
      </c>
      <c r="B3" s="148"/>
      <c r="C3" s="148"/>
      <c r="D3" s="148"/>
    </row>
    <row r="4" spans="1:4" ht="25.5" customHeight="1">
      <c r="A4" s="149" t="s">
        <v>54</v>
      </c>
      <c r="B4" s="149" t="s">
        <v>55</v>
      </c>
      <c r="C4" s="151" t="s">
        <v>56</v>
      </c>
      <c r="D4" s="149" t="s">
        <v>57</v>
      </c>
    </row>
    <row r="5" spans="1:4" ht="34.5" customHeight="1">
      <c r="A5" s="150"/>
      <c r="B5" s="150"/>
      <c r="C5" s="152"/>
      <c r="D5" s="150"/>
    </row>
    <row r="6" spans="1:4" ht="17.25" customHeight="1">
      <c r="A6" s="52" t="s">
        <v>58</v>
      </c>
      <c r="B6" s="46"/>
      <c r="C6" s="47" t="s">
        <v>59</v>
      </c>
      <c r="D6" s="44">
        <f>D7+D8+D9</f>
        <v>356883.74</v>
      </c>
    </row>
    <row r="7" spans="1:4" ht="18.75" customHeight="1">
      <c r="A7" s="58" t="s">
        <v>60</v>
      </c>
      <c r="B7" s="58" t="s">
        <v>61</v>
      </c>
      <c r="C7" s="41" t="s">
        <v>62</v>
      </c>
      <c r="D7" s="59">
        <v>2765.96</v>
      </c>
    </row>
    <row r="8" spans="1:4" ht="16.5" customHeight="1">
      <c r="A8" s="53" t="s">
        <v>63</v>
      </c>
      <c r="B8" s="58" t="s">
        <v>64</v>
      </c>
      <c r="C8" s="41" t="s">
        <v>65</v>
      </c>
      <c r="D8" s="59">
        <v>0.24</v>
      </c>
    </row>
    <row r="9" spans="1:4" ht="16.5" customHeight="1">
      <c r="A9" s="53" t="s">
        <v>182</v>
      </c>
      <c r="B9" s="58" t="s">
        <v>181</v>
      </c>
      <c r="C9" s="41" t="s">
        <v>104</v>
      </c>
      <c r="D9" s="59">
        <v>354117.54</v>
      </c>
    </row>
    <row r="10" spans="1:5" ht="15">
      <c r="A10" s="52" t="s">
        <v>66</v>
      </c>
      <c r="B10" s="46"/>
      <c r="C10" s="47" t="s">
        <v>59</v>
      </c>
      <c r="D10" s="44">
        <f>D12+D19+D29+D31+D35</f>
        <v>34182224.64</v>
      </c>
      <c r="E10" s="60"/>
    </row>
    <row r="11" spans="1:4" ht="15">
      <c r="A11" s="53" t="s">
        <v>6</v>
      </c>
      <c r="B11" s="42"/>
      <c r="C11" s="41"/>
      <c r="D11" s="43"/>
    </row>
    <row r="12" spans="1:4" ht="18.75" customHeight="1">
      <c r="A12" s="61" t="s">
        <v>67</v>
      </c>
      <c r="B12" s="62"/>
      <c r="C12" s="63" t="s">
        <v>65</v>
      </c>
      <c r="D12" s="51">
        <f>SUM(D13:D18)</f>
        <v>27668135.06</v>
      </c>
    </row>
    <row r="13" spans="1:4" ht="79.5" customHeight="1">
      <c r="A13" s="53" t="s">
        <v>68</v>
      </c>
      <c r="B13" s="42" t="s">
        <v>69</v>
      </c>
      <c r="C13" s="41" t="s">
        <v>65</v>
      </c>
      <c r="D13" s="43">
        <v>22638285.52</v>
      </c>
    </row>
    <row r="14" spans="1:5" ht="30">
      <c r="A14" s="53" t="s">
        <v>70</v>
      </c>
      <c r="B14" s="42" t="s">
        <v>71</v>
      </c>
      <c r="C14" s="41" t="s">
        <v>65</v>
      </c>
      <c r="D14" s="43">
        <v>4702995.75</v>
      </c>
      <c r="E14" s="60"/>
    </row>
    <row r="15" spans="1:4" ht="15">
      <c r="A15" s="53" t="s">
        <v>72</v>
      </c>
      <c r="B15" s="42" t="s">
        <v>73</v>
      </c>
      <c r="C15" s="41" t="s">
        <v>65</v>
      </c>
      <c r="D15" s="43">
        <v>261993</v>
      </c>
    </row>
    <row r="16" spans="1:4" ht="15">
      <c r="A16" s="53" t="s">
        <v>74</v>
      </c>
      <c r="B16" s="42" t="s">
        <v>75</v>
      </c>
      <c r="C16" s="41" t="s">
        <v>65</v>
      </c>
      <c r="D16" s="43">
        <v>4073</v>
      </c>
    </row>
    <row r="17" spans="1:4" ht="16.5" customHeight="1">
      <c r="A17" s="64" t="s">
        <v>76</v>
      </c>
      <c r="B17" s="42" t="s">
        <v>77</v>
      </c>
      <c r="C17" s="41" t="s">
        <v>65</v>
      </c>
      <c r="D17" s="43">
        <v>54287.79</v>
      </c>
    </row>
    <row r="18" spans="1:4" ht="17.25" customHeight="1">
      <c r="A18" s="53" t="s">
        <v>173</v>
      </c>
      <c r="B18" s="42" t="s">
        <v>174</v>
      </c>
      <c r="C18" s="41" t="s">
        <v>65</v>
      </c>
      <c r="D18" s="43">
        <v>6500</v>
      </c>
    </row>
    <row r="19" spans="1:4" ht="15">
      <c r="A19" s="61" t="s">
        <v>80</v>
      </c>
      <c r="B19" s="62"/>
      <c r="C19" s="63" t="s">
        <v>65</v>
      </c>
      <c r="D19" s="51">
        <f>SUM(D20:D28)</f>
        <v>2159209.5799999996</v>
      </c>
    </row>
    <row r="20" spans="1:4" ht="31.5" hidden="1">
      <c r="A20" s="64" t="s">
        <v>81</v>
      </c>
      <c r="B20" s="65" t="s">
        <v>82</v>
      </c>
      <c r="C20" s="41" t="s">
        <v>65</v>
      </c>
      <c r="D20" s="43">
        <v>0</v>
      </c>
    </row>
    <row r="21" spans="1:4" ht="31.5" hidden="1">
      <c r="A21" s="64" t="s">
        <v>85</v>
      </c>
      <c r="B21" s="42" t="s">
        <v>86</v>
      </c>
      <c r="C21" s="41" t="s">
        <v>65</v>
      </c>
      <c r="D21" s="43">
        <v>0</v>
      </c>
    </row>
    <row r="22" spans="1:4" ht="30.75" customHeight="1" hidden="1">
      <c r="A22" s="53" t="s">
        <v>166</v>
      </c>
      <c r="B22" s="42" t="s">
        <v>167</v>
      </c>
      <c r="C22" s="41" t="s">
        <v>65</v>
      </c>
      <c r="D22" s="43">
        <v>0</v>
      </c>
    </row>
    <row r="23" spans="1:4" ht="31.5">
      <c r="A23" s="64" t="s">
        <v>87</v>
      </c>
      <c r="B23" s="65" t="s">
        <v>88</v>
      </c>
      <c r="C23" s="41" t="s">
        <v>65</v>
      </c>
      <c r="D23" s="43">
        <v>1407958.8</v>
      </c>
    </row>
    <row r="24" spans="1:4" ht="31.5">
      <c r="A24" s="64" t="s">
        <v>89</v>
      </c>
      <c r="B24" s="65" t="s">
        <v>90</v>
      </c>
      <c r="C24" s="41" t="s">
        <v>65</v>
      </c>
      <c r="D24" s="66">
        <v>561000</v>
      </c>
    </row>
    <row r="25" spans="1:4" ht="15">
      <c r="A25" s="53" t="s">
        <v>91</v>
      </c>
      <c r="B25" s="42" t="s">
        <v>92</v>
      </c>
      <c r="C25" s="41" t="s">
        <v>65</v>
      </c>
      <c r="D25" s="43">
        <v>111207</v>
      </c>
    </row>
    <row r="26" spans="1:4" ht="31.5">
      <c r="A26" s="64" t="s">
        <v>93</v>
      </c>
      <c r="B26" s="42" t="s">
        <v>94</v>
      </c>
      <c r="C26" s="41" t="s">
        <v>65</v>
      </c>
      <c r="D26" s="43">
        <v>25300</v>
      </c>
    </row>
    <row r="27" spans="1:4" ht="15.75">
      <c r="A27" s="64" t="s">
        <v>168</v>
      </c>
      <c r="B27" s="42" t="s">
        <v>169</v>
      </c>
      <c r="C27" s="41" t="s">
        <v>65</v>
      </c>
      <c r="D27" s="43">
        <v>4500</v>
      </c>
    </row>
    <row r="28" spans="1:4" ht="47.25">
      <c r="A28" s="82" t="s">
        <v>183</v>
      </c>
      <c r="B28" s="42" t="s">
        <v>184</v>
      </c>
      <c r="C28" s="83" t="s">
        <v>65</v>
      </c>
      <c r="D28" s="84">
        <f>49520-276.22</f>
        <v>49243.78</v>
      </c>
    </row>
    <row r="29" spans="1:4" ht="48" customHeight="1">
      <c r="A29" s="67" t="s">
        <v>95</v>
      </c>
      <c r="B29" s="62"/>
      <c r="C29" s="63" t="s">
        <v>62</v>
      </c>
      <c r="D29" s="55">
        <f>D30</f>
        <v>3942800</v>
      </c>
    </row>
    <row r="30" spans="1:4" ht="15">
      <c r="A30" s="53" t="s">
        <v>96</v>
      </c>
      <c r="B30" s="42" t="s">
        <v>97</v>
      </c>
      <c r="C30" s="41" t="s">
        <v>62</v>
      </c>
      <c r="D30" s="43">
        <v>3942800</v>
      </c>
    </row>
    <row r="31" spans="1:4" ht="18.75" customHeight="1">
      <c r="A31" s="61" t="s">
        <v>98</v>
      </c>
      <c r="B31" s="62"/>
      <c r="C31" s="63" t="s">
        <v>65</v>
      </c>
      <c r="D31" s="51">
        <f>D32</f>
        <v>412080</v>
      </c>
    </row>
    <row r="32" spans="1:4" ht="15">
      <c r="A32" s="53" t="s">
        <v>99</v>
      </c>
      <c r="B32" s="42" t="s">
        <v>100</v>
      </c>
      <c r="C32" s="41" t="s">
        <v>65</v>
      </c>
      <c r="D32" s="43">
        <v>412080</v>
      </c>
    </row>
    <row r="33" spans="1:4" ht="15">
      <c r="A33" s="53" t="s">
        <v>101</v>
      </c>
      <c r="B33" s="42"/>
      <c r="C33" s="41"/>
      <c r="D33" s="43"/>
    </row>
    <row r="34" spans="1:4" ht="15" hidden="1">
      <c r="A34" s="53" t="s">
        <v>102</v>
      </c>
      <c r="B34" s="42" t="s">
        <v>103</v>
      </c>
      <c r="C34" s="41" t="s">
        <v>104</v>
      </c>
      <c r="D34" s="43"/>
    </row>
    <row r="35" spans="1:4" ht="15" hidden="1">
      <c r="A35" s="53" t="s">
        <v>105</v>
      </c>
      <c r="B35" s="42" t="s">
        <v>103</v>
      </c>
      <c r="C35" s="41" t="s">
        <v>104</v>
      </c>
      <c r="D35" s="43"/>
    </row>
    <row r="36" spans="1:5" ht="15">
      <c r="A36" s="52" t="s">
        <v>106</v>
      </c>
      <c r="B36" s="46"/>
      <c r="C36" s="47" t="s">
        <v>59</v>
      </c>
      <c r="D36" s="44">
        <f>D143+D38+D90+D127</f>
        <v>34184990.839999996</v>
      </c>
      <c r="E36" s="60"/>
    </row>
    <row r="37" spans="1:4" ht="15">
      <c r="A37" s="53" t="s">
        <v>6</v>
      </c>
      <c r="B37" s="42"/>
      <c r="C37" s="41"/>
      <c r="D37" s="43"/>
    </row>
    <row r="38" spans="1:4" ht="17.25" customHeight="1">
      <c r="A38" s="61" t="s">
        <v>67</v>
      </c>
      <c r="B38" s="42"/>
      <c r="C38" s="41"/>
      <c r="D38" s="51">
        <f>D39+D54+D70+D72+D74+D78+D82+D86</f>
        <v>27668135.06</v>
      </c>
    </row>
    <row r="39" spans="1:5" ht="87.75" customHeight="1">
      <c r="A39" s="52" t="s">
        <v>68</v>
      </c>
      <c r="B39" s="46" t="s">
        <v>69</v>
      </c>
      <c r="C39" s="47"/>
      <c r="D39" s="44">
        <f>D40+D45+D50+D49</f>
        <v>22638285.52</v>
      </c>
      <c r="E39" s="60"/>
    </row>
    <row r="40" spans="1:4" ht="15">
      <c r="A40" s="52" t="s">
        <v>107</v>
      </c>
      <c r="B40" s="46" t="s">
        <v>69</v>
      </c>
      <c r="C40" s="47">
        <v>210</v>
      </c>
      <c r="D40" s="44">
        <f>SUM(D42:D44)</f>
        <v>21157276.52</v>
      </c>
    </row>
    <row r="41" spans="1:4" ht="15">
      <c r="A41" s="53" t="s">
        <v>1</v>
      </c>
      <c r="B41" s="42"/>
      <c r="C41" s="41"/>
      <c r="D41" s="43"/>
    </row>
    <row r="42" spans="1:5" ht="15">
      <c r="A42" s="53" t="s">
        <v>108</v>
      </c>
      <c r="B42" s="42" t="s">
        <v>69</v>
      </c>
      <c r="C42" s="41">
        <v>211</v>
      </c>
      <c r="D42" s="43">
        <v>16248128.36</v>
      </c>
      <c r="E42" s="60"/>
    </row>
    <row r="43" spans="1:4" ht="15">
      <c r="A43" s="53" t="s">
        <v>109</v>
      </c>
      <c r="B43" s="42" t="s">
        <v>69</v>
      </c>
      <c r="C43" s="41">
        <v>212</v>
      </c>
      <c r="D43" s="43">
        <v>1700</v>
      </c>
    </row>
    <row r="44" spans="1:4" ht="15">
      <c r="A44" s="53" t="s">
        <v>110</v>
      </c>
      <c r="B44" s="42" t="s">
        <v>69</v>
      </c>
      <c r="C44" s="41">
        <v>213</v>
      </c>
      <c r="D44" s="43">
        <v>4907448.16</v>
      </c>
    </row>
    <row r="45" spans="1:5" ht="15">
      <c r="A45" s="52" t="s">
        <v>111</v>
      </c>
      <c r="B45" s="46" t="s">
        <v>69</v>
      </c>
      <c r="C45" s="47">
        <v>220</v>
      </c>
      <c r="D45" s="44">
        <f>SUM(D47:D48)</f>
        <v>175675</v>
      </c>
      <c r="E45" s="60"/>
    </row>
    <row r="46" spans="1:5" ht="15">
      <c r="A46" s="53" t="s">
        <v>1</v>
      </c>
      <c r="B46" s="42"/>
      <c r="C46" s="41"/>
      <c r="D46" s="43"/>
      <c r="E46" s="60"/>
    </row>
    <row r="47" spans="1:4" ht="15">
      <c r="A47" s="53" t="s">
        <v>112</v>
      </c>
      <c r="B47" s="42" t="s">
        <v>69</v>
      </c>
      <c r="C47" s="41">
        <v>221</v>
      </c>
      <c r="D47" s="43">
        <v>110000</v>
      </c>
    </row>
    <row r="48" spans="1:4" ht="15">
      <c r="A48" s="53" t="s">
        <v>113</v>
      </c>
      <c r="B48" s="42" t="s">
        <v>69</v>
      </c>
      <c r="C48" s="41">
        <v>226</v>
      </c>
      <c r="D48" s="43">
        <v>65675</v>
      </c>
    </row>
    <row r="49" spans="1:4" ht="15">
      <c r="A49" s="52" t="s">
        <v>120</v>
      </c>
      <c r="B49" s="46" t="s">
        <v>69</v>
      </c>
      <c r="C49" s="47" t="s">
        <v>122</v>
      </c>
      <c r="D49" s="44">
        <v>1623</v>
      </c>
    </row>
    <row r="50" spans="1:4" ht="15">
      <c r="A50" s="52" t="s">
        <v>105</v>
      </c>
      <c r="B50" s="46" t="s">
        <v>69</v>
      </c>
      <c r="C50" s="47">
        <v>300</v>
      </c>
      <c r="D50" s="44">
        <f>SUM(D52:D53)</f>
        <v>1303711</v>
      </c>
    </row>
    <row r="51" spans="1:4" ht="15">
      <c r="A51" s="53" t="s">
        <v>1</v>
      </c>
      <c r="B51" s="42"/>
      <c r="C51" s="41"/>
      <c r="D51" s="43"/>
    </row>
    <row r="52" spans="1:4" ht="15">
      <c r="A52" s="53" t="s">
        <v>114</v>
      </c>
      <c r="B52" s="42" t="s">
        <v>69</v>
      </c>
      <c r="C52" s="41">
        <v>310</v>
      </c>
      <c r="D52" s="43">
        <v>853711</v>
      </c>
    </row>
    <row r="53" spans="1:4" ht="15">
      <c r="A53" s="53" t="s">
        <v>115</v>
      </c>
      <c r="B53" s="42" t="s">
        <v>69</v>
      </c>
      <c r="C53" s="41">
        <v>340</v>
      </c>
      <c r="D53" s="43">
        <v>450000</v>
      </c>
    </row>
    <row r="54" spans="1:4" ht="42.75">
      <c r="A54" s="52" t="s">
        <v>70</v>
      </c>
      <c r="B54" s="46" t="s">
        <v>71</v>
      </c>
      <c r="C54" s="47"/>
      <c r="D54" s="44">
        <f>D55+D60+D67+D66</f>
        <v>4702995.75</v>
      </c>
    </row>
    <row r="55" spans="1:4" ht="15">
      <c r="A55" s="52" t="s">
        <v>107</v>
      </c>
      <c r="B55" s="46" t="s">
        <v>71</v>
      </c>
      <c r="C55" s="47">
        <v>210</v>
      </c>
      <c r="D55" s="44">
        <f>SUM(D57:D59)</f>
        <v>1280524.5899999999</v>
      </c>
    </row>
    <row r="56" spans="1:4" ht="15">
      <c r="A56" s="53" t="s">
        <v>1</v>
      </c>
      <c r="B56" s="42"/>
      <c r="C56" s="41"/>
      <c r="D56" s="44"/>
    </row>
    <row r="57" spans="1:4" ht="15">
      <c r="A57" s="53" t="s">
        <v>108</v>
      </c>
      <c r="B57" s="42" t="s">
        <v>71</v>
      </c>
      <c r="C57" s="41">
        <v>211</v>
      </c>
      <c r="D57" s="43">
        <v>967384.48</v>
      </c>
    </row>
    <row r="58" spans="1:4" ht="15">
      <c r="A58" s="53" t="s">
        <v>109</v>
      </c>
      <c r="B58" s="42" t="s">
        <v>71</v>
      </c>
      <c r="C58" s="41">
        <v>212</v>
      </c>
      <c r="D58" s="43">
        <v>21000</v>
      </c>
    </row>
    <row r="59" spans="1:4" ht="15">
      <c r="A59" s="53" t="s">
        <v>110</v>
      </c>
      <c r="B59" s="42" t="s">
        <v>71</v>
      </c>
      <c r="C59" s="41">
        <v>213</v>
      </c>
      <c r="D59" s="43">
        <v>292140.11</v>
      </c>
    </row>
    <row r="60" spans="1:4" ht="15">
      <c r="A60" s="52" t="s">
        <v>111</v>
      </c>
      <c r="B60" s="46" t="s">
        <v>71</v>
      </c>
      <c r="C60" s="47" t="s">
        <v>116</v>
      </c>
      <c r="D60" s="44">
        <f>SUM(D62:D65)</f>
        <v>3355971.16</v>
      </c>
    </row>
    <row r="61" spans="1:4" ht="15">
      <c r="A61" s="53" t="s">
        <v>1</v>
      </c>
      <c r="B61" s="46"/>
      <c r="C61" s="47"/>
      <c r="D61" s="44"/>
    </row>
    <row r="62" spans="1:4" ht="15">
      <c r="A62" s="53" t="s">
        <v>117</v>
      </c>
      <c r="B62" s="42" t="s">
        <v>71</v>
      </c>
      <c r="C62" s="41">
        <v>222</v>
      </c>
      <c r="D62" s="43">
        <v>22800</v>
      </c>
    </row>
    <row r="63" spans="1:4" ht="15">
      <c r="A63" s="53" t="s">
        <v>118</v>
      </c>
      <c r="B63" s="42" t="s">
        <v>71</v>
      </c>
      <c r="C63" s="41">
        <v>223</v>
      </c>
      <c r="D63" s="43">
        <v>2635300</v>
      </c>
    </row>
    <row r="64" spans="1:4" ht="15">
      <c r="A64" s="53" t="s">
        <v>119</v>
      </c>
      <c r="B64" s="42" t="s">
        <v>71</v>
      </c>
      <c r="C64" s="41">
        <v>225</v>
      </c>
      <c r="D64" s="43">
        <v>504085.16</v>
      </c>
    </row>
    <row r="65" spans="1:4" ht="15">
      <c r="A65" s="53" t="s">
        <v>113</v>
      </c>
      <c r="B65" s="42" t="s">
        <v>71</v>
      </c>
      <c r="C65" s="41">
        <v>226</v>
      </c>
      <c r="D65" s="43">
        <v>193786</v>
      </c>
    </row>
    <row r="66" spans="1:4" ht="15">
      <c r="A66" s="52" t="s">
        <v>120</v>
      </c>
      <c r="B66" s="46" t="s">
        <v>71</v>
      </c>
      <c r="C66" s="47" t="s">
        <v>122</v>
      </c>
      <c r="D66" s="44">
        <v>21500</v>
      </c>
    </row>
    <row r="67" spans="1:4" ht="15">
      <c r="A67" s="52" t="s">
        <v>105</v>
      </c>
      <c r="B67" s="46" t="s">
        <v>71</v>
      </c>
      <c r="C67" s="47">
        <v>300</v>
      </c>
      <c r="D67" s="44">
        <f>SUM(D69:D69)</f>
        <v>45000</v>
      </c>
    </row>
    <row r="68" spans="1:4" ht="15">
      <c r="A68" s="53" t="s">
        <v>1</v>
      </c>
      <c r="B68" s="42"/>
      <c r="C68" s="41"/>
      <c r="D68" s="43"/>
    </row>
    <row r="69" spans="1:4" ht="15">
      <c r="A69" s="53" t="s">
        <v>115</v>
      </c>
      <c r="B69" s="42" t="s">
        <v>71</v>
      </c>
      <c r="C69" s="41">
        <v>340</v>
      </c>
      <c r="D69" s="43">
        <v>45000</v>
      </c>
    </row>
    <row r="70" spans="1:4" ht="15">
      <c r="A70" s="52" t="s">
        <v>72</v>
      </c>
      <c r="B70" s="46" t="s">
        <v>73</v>
      </c>
      <c r="C70" s="47"/>
      <c r="D70" s="44">
        <f>D71</f>
        <v>261993</v>
      </c>
    </row>
    <row r="71" spans="1:4" ht="15">
      <c r="A71" s="53" t="s">
        <v>120</v>
      </c>
      <c r="B71" s="42" t="s">
        <v>121</v>
      </c>
      <c r="C71" s="41" t="s">
        <v>122</v>
      </c>
      <c r="D71" s="43">
        <v>261993</v>
      </c>
    </row>
    <row r="72" spans="1:4" ht="15">
      <c r="A72" s="52" t="s">
        <v>123</v>
      </c>
      <c r="B72" s="46" t="s">
        <v>124</v>
      </c>
      <c r="C72" s="47"/>
      <c r="D72" s="44">
        <f>SUM(D73)</f>
        <v>4073</v>
      </c>
    </row>
    <row r="73" spans="1:4" ht="15">
      <c r="A73" s="53" t="s">
        <v>120</v>
      </c>
      <c r="B73" s="42" t="s">
        <v>124</v>
      </c>
      <c r="C73" s="41" t="s">
        <v>122</v>
      </c>
      <c r="D73" s="43">
        <v>4073</v>
      </c>
    </row>
    <row r="74" spans="1:4" ht="15.75">
      <c r="A74" s="45" t="s">
        <v>76</v>
      </c>
      <c r="B74" s="46" t="s">
        <v>77</v>
      </c>
      <c r="C74" s="47"/>
      <c r="D74" s="44">
        <f>SUM(D75)</f>
        <v>54287.79</v>
      </c>
    </row>
    <row r="75" spans="1:4" ht="15">
      <c r="A75" s="52" t="s">
        <v>111</v>
      </c>
      <c r="B75" s="46" t="s">
        <v>77</v>
      </c>
      <c r="C75" s="47">
        <v>220</v>
      </c>
      <c r="D75" s="44">
        <f>SUM(D77:D77)</f>
        <v>54287.79</v>
      </c>
    </row>
    <row r="76" spans="1:4" ht="15">
      <c r="A76" s="53" t="s">
        <v>1</v>
      </c>
      <c r="B76" s="42"/>
      <c r="C76" s="41"/>
      <c r="D76" s="43"/>
    </row>
    <row r="77" spans="1:4" ht="15">
      <c r="A77" s="53" t="s">
        <v>113</v>
      </c>
      <c r="B77" s="42" t="s">
        <v>77</v>
      </c>
      <c r="C77" s="41">
        <v>226</v>
      </c>
      <c r="D77" s="43">
        <v>54287.79</v>
      </c>
    </row>
    <row r="78" spans="1:4" ht="15">
      <c r="A78" s="52" t="s">
        <v>173</v>
      </c>
      <c r="B78" s="46" t="s">
        <v>174</v>
      </c>
      <c r="C78" s="47"/>
      <c r="D78" s="44">
        <f>SUM(D79)</f>
        <v>6500</v>
      </c>
    </row>
    <row r="79" spans="1:4" ht="15">
      <c r="A79" s="52" t="s">
        <v>111</v>
      </c>
      <c r="B79" s="42" t="s">
        <v>174</v>
      </c>
      <c r="C79" s="47">
        <v>220</v>
      </c>
      <c r="D79" s="44">
        <f>SUM(D81)</f>
        <v>6500</v>
      </c>
    </row>
    <row r="80" spans="1:4" ht="15">
      <c r="A80" s="53" t="s">
        <v>1</v>
      </c>
      <c r="B80" s="42"/>
      <c r="C80" s="41"/>
      <c r="D80" s="43"/>
    </row>
    <row r="81" spans="1:4" ht="15">
      <c r="A81" s="53" t="s">
        <v>113</v>
      </c>
      <c r="B81" s="42" t="s">
        <v>174</v>
      </c>
      <c r="C81" s="41" t="s">
        <v>125</v>
      </c>
      <c r="D81" s="43">
        <v>6500</v>
      </c>
    </row>
    <row r="82" spans="1:4" ht="31.5" hidden="1">
      <c r="A82" s="45" t="s">
        <v>126</v>
      </c>
      <c r="B82" s="68" t="s">
        <v>127</v>
      </c>
      <c r="C82" s="47"/>
      <c r="D82" s="50">
        <f>D83</f>
        <v>0</v>
      </c>
    </row>
    <row r="83" spans="1:4" ht="15" hidden="1">
      <c r="A83" s="52" t="s">
        <v>105</v>
      </c>
      <c r="B83" s="68" t="s">
        <v>127</v>
      </c>
      <c r="C83" s="47">
        <v>300</v>
      </c>
      <c r="D83" s="44">
        <f>SUM(D85:D85)</f>
        <v>0</v>
      </c>
    </row>
    <row r="84" spans="1:4" ht="15" hidden="1">
      <c r="A84" s="53" t="s">
        <v>1</v>
      </c>
      <c r="B84" s="42"/>
      <c r="C84" s="41"/>
      <c r="D84" s="43"/>
    </row>
    <row r="85" spans="1:4" ht="15" hidden="1">
      <c r="A85" s="53" t="s">
        <v>115</v>
      </c>
      <c r="B85" s="58" t="s">
        <v>127</v>
      </c>
      <c r="C85" s="41">
        <v>340</v>
      </c>
      <c r="D85" s="43"/>
    </row>
    <row r="86" spans="1:4" ht="31.5" hidden="1">
      <c r="A86" s="45" t="s">
        <v>128</v>
      </c>
      <c r="B86" s="46" t="s">
        <v>129</v>
      </c>
      <c r="C86" s="47"/>
      <c r="D86" s="44">
        <f>D87</f>
        <v>0</v>
      </c>
    </row>
    <row r="87" spans="1:4" ht="15" hidden="1">
      <c r="A87" s="52" t="s">
        <v>105</v>
      </c>
      <c r="B87" s="46" t="s">
        <v>129</v>
      </c>
      <c r="C87" s="47">
        <v>300</v>
      </c>
      <c r="D87" s="44">
        <f>SUM(D89:D89)</f>
        <v>0</v>
      </c>
    </row>
    <row r="88" spans="1:4" ht="15" hidden="1">
      <c r="A88" s="53" t="s">
        <v>1</v>
      </c>
      <c r="B88" s="42"/>
      <c r="C88" s="41"/>
      <c r="D88" s="43"/>
    </row>
    <row r="89" spans="1:4" ht="15" hidden="1">
      <c r="A89" s="53" t="s">
        <v>115</v>
      </c>
      <c r="B89" s="42" t="s">
        <v>129</v>
      </c>
      <c r="C89" s="41">
        <v>340</v>
      </c>
      <c r="D89" s="43"/>
    </row>
    <row r="90" spans="1:5" ht="15">
      <c r="A90" s="61" t="s">
        <v>80</v>
      </c>
      <c r="B90" s="62"/>
      <c r="C90" s="63"/>
      <c r="D90" s="51">
        <f>D91+D96+D104+D108+D112+D116+D118+D100+D122</f>
        <v>2159209.5799999996</v>
      </c>
      <c r="E90" s="60"/>
    </row>
    <row r="91" spans="1:5" ht="31.5" hidden="1">
      <c r="A91" s="69" t="s">
        <v>81</v>
      </c>
      <c r="B91" s="45" t="s">
        <v>130</v>
      </c>
      <c r="C91" s="47"/>
      <c r="D91" s="44">
        <f>D92</f>
        <v>0</v>
      </c>
      <c r="E91" s="60"/>
    </row>
    <row r="92" spans="1:5" ht="15.75" hidden="1">
      <c r="A92" s="52" t="s">
        <v>107</v>
      </c>
      <c r="B92" s="45" t="s">
        <v>130</v>
      </c>
      <c r="C92" s="47">
        <v>210</v>
      </c>
      <c r="D92" s="44">
        <f>SUM(D94:D95)</f>
        <v>0</v>
      </c>
      <c r="E92" s="60"/>
    </row>
    <row r="93" spans="1:5" ht="15" hidden="1">
      <c r="A93" s="53" t="s">
        <v>1</v>
      </c>
      <c r="B93" s="42"/>
      <c r="C93" s="41"/>
      <c r="D93" s="43"/>
      <c r="E93" s="60"/>
    </row>
    <row r="94" spans="1:5" ht="15.75" hidden="1">
      <c r="A94" s="53" t="s">
        <v>108</v>
      </c>
      <c r="B94" s="54" t="s">
        <v>130</v>
      </c>
      <c r="C94" s="41">
        <v>211</v>
      </c>
      <c r="D94" s="43">
        <v>0</v>
      </c>
      <c r="E94" s="60"/>
    </row>
    <row r="95" spans="1:5" ht="15.75" hidden="1">
      <c r="A95" s="53" t="s">
        <v>110</v>
      </c>
      <c r="B95" s="54" t="s">
        <v>130</v>
      </c>
      <c r="C95" s="41">
        <v>213</v>
      </c>
      <c r="D95" s="43">
        <v>0</v>
      </c>
      <c r="E95" s="60"/>
    </row>
    <row r="96" spans="1:5" ht="31.5" hidden="1">
      <c r="A96" s="69" t="s">
        <v>85</v>
      </c>
      <c r="B96" s="46" t="s">
        <v>86</v>
      </c>
      <c r="C96" s="47"/>
      <c r="D96" s="44">
        <f>SUM(D97)</f>
        <v>0</v>
      </c>
      <c r="E96" s="60"/>
    </row>
    <row r="97" spans="1:5" ht="15" hidden="1">
      <c r="A97" s="52" t="s">
        <v>133</v>
      </c>
      <c r="B97" s="46" t="s">
        <v>86</v>
      </c>
      <c r="C97" s="47">
        <v>260</v>
      </c>
      <c r="D97" s="44">
        <f>D99</f>
        <v>0</v>
      </c>
      <c r="E97" s="60"/>
    </row>
    <row r="98" spans="1:5" ht="15" hidden="1">
      <c r="A98" s="53" t="s">
        <v>1</v>
      </c>
      <c r="B98" s="42"/>
      <c r="C98" s="41"/>
      <c r="D98" s="43"/>
      <c r="E98" s="60"/>
    </row>
    <row r="99" spans="1:5" ht="15" hidden="1">
      <c r="A99" s="53" t="s">
        <v>134</v>
      </c>
      <c r="B99" s="42" t="s">
        <v>86</v>
      </c>
      <c r="C99" s="41">
        <v>262</v>
      </c>
      <c r="D99" s="43">
        <v>0</v>
      </c>
      <c r="E99" s="60"/>
    </row>
    <row r="100" spans="1:4" ht="31.5">
      <c r="A100" s="69" t="s">
        <v>87</v>
      </c>
      <c r="B100" s="45" t="s">
        <v>135</v>
      </c>
      <c r="C100" s="47"/>
      <c r="D100" s="44">
        <f>D101</f>
        <v>1407958.8</v>
      </c>
    </row>
    <row r="101" spans="1:4" ht="15.75">
      <c r="A101" s="52" t="s">
        <v>111</v>
      </c>
      <c r="B101" s="45" t="s">
        <v>88</v>
      </c>
      <c r="C101" s="47">
        <v>220</v>
      </c>
      <c r="D101" s="44">
        <f>SUM(D103)</f>
        <v>1407958.8</v>
      </c>
    </row>
    <row r="102" spans="1:4" ht="15">
      <c r="A102" s="53" t="s">
        <v>1</v>
      </c>
      <c r="B102" s="42"/>
      <c r="C102" s="41"/>
      <c r="D102" s="43"/>
    </row>
    <row r="103" spans="1:4" ht="15.75">
      <c r="A103" s="54" t="s">
        <v>113</v>
      </c>
      <c r="B103" s="54" t="s">
        <v>88</v>
      </c>
      <c r="C103" s="41" t="s">
        <v>125</v>
      </c>
      <c r="D103" s="43">
        <v>1407958.8</v>
      </c>
    </row>
    <row r="104" spans="1:4" ht="31.5">
      <c r="A104" s="69" t="s">
        <v>89</v>
      </c>
      <c r="B104" s="45" t="s">
        <v>136</v>
      </c>
      <c r="C104" s="47"/>
      <c r="D104" s="44">
        <f>D105</f>
        <v>561000</v>
      </c>
    </row>
    <row r="105" spans="1:4" ht="15.75">
      <c r="A105" s="52" t="s">
        <v>111</v>
      </c>
      <c r="B105" s="45" t="s">
        <v>90</v>
      </c>
      <c r="C105" s="47">
        <v>220</v>
      </c>
      <c r="D105" s="44">
        <f>SUM(D107)</f>
        <v>561000</v>
      </c>
    </row>
    <row r="106" spans="1:4" ht="15">
      <c r="A106" s="53" t="s">
        <v>1</v>
      </c>
      <c r="B106" s="42"/>
      <c r="C106" s="41"/>
      <c r="D106" s="43"/>
    </row>
    <row r="107" spans="1:4" ht="15.75">
      <c r="A107" s="54" t="s">
        <v>113</v>
      </c>
      <c r="B107" s="54" t="s">
        <v>90</v>
      </c>
      <c r="C107" s="41" t="s">
        <v>125</v>
      </c>
      <c r="D107" s="43">
        <v>561000</v>
      </c>
    </row>
    <row r="108" spans="1:4" ht="28.5">
      <c r="A108" s="52" t="s">
        <v>91</v>
      </c>
      <c r="B108" s="46" t="s">
        <v>137</v>
      </c>
      <c r="C108" s="47"/>
      <c r="D108" s="44">
        <f>D109</f>
        <v>111207</v>
      </c>
    </row>
    <row r="109" spans="1:4" ht="15">
      <c r="A109" s="52" t="s">
        <v>111</v>
      </c>
      <c r="B109" s="46" t="s">
        <v>137</v>
      </c>
      <c r="C109" s="47">
        <v>220</v>
      </c>
      <c r="D109" s="44">
        <f>SUM(D111)</f>
        <v>111207</v>
      </c>
    </row>
    <row r="110" spans="1:4" ht="15">
      <c r="A110" s="53" t="s">
        <v>1</v>
      </c>
      <c r="B110" s="42"/>
      <c r="C110" s="41"/>
      <c r="D110" s="43"/>
    </row>
    <row r="111" spans="1:4" ht="15">
      <c r="A111" s="53" t="s">
        <v>119</v>
      </c>
      <c r="B111" s="42" t="s">
        <v>92</v>
      </c>
      <c r="C111" s="41" t="s">
        <v>131</v>
      </c>
      <c r="D111" s="43">
        <v>111207</v>
      </c>
    </row>
    <row r="112" spans="1:4" ht="31.5">
      <c r="A112" s="69" t="s">
        <v>93</v>
      </c>
      <c r="B112" s="46" t="s">
        <v>94</v>
      </c>
      <c r="C112" s="47"/>
      <c r="D112" s="44">
        <f>SUM(D113)</f>
        <v>25300</v>
      </c>
    </row>
    <row r="113" spans="1:4" ht="15">
      <c r="A113" s="52" t="s">
        <v>133</v>
      </c>
      <c r="B113" s="46" t="s">
        <v>94</v>
      </c>
      <c r="C113" s="47">
        <v>260</v>
      </c>
      <c r="D113" s="44">
        <f>D115</f>
        <v>25300</v>
      </c>
    </row>
    <row r="114" spans="1:4" ht="15">
      <c r="A114" s="53" t="s">
        <v>1</v>
      </c>
      <c r="B114" s="42"/>
      <c r="C114" s="41"/>
      <c r="D114" s="43"/>
    </row>
    <row r="115" spans="1:4" ht="15">
      <c r="A115" s="53" t="s">
        <v>134</v>
      </c>
      <c r="B115" s="42" t="s">
        <v>94</v>
      </c>
      <c r="C115" s="41">
        <v>262</v>
      </c>
      <c r="D115" s="43">
        <v>25300</v>
      </c>
    </row>
    <row r="116" spans="1:4" ht="15.75">
      <c r="A116" s="69" t="s">
        <v>168</v>
      </c>
      <c r="B116" s="46" t="s">
        <v>169</v>
      </c>
      <c r="C116" s="47"/>
      <c r="D116" s="44">
        <f>D117</f>
        <v>4500</v>
      </c>
    </row>
    <row r="117" spans="1:4" ht="15">
      <c r="A117" s="53" t="s">
        <v>120</v>
      </c>
      <c r="B117" s="42" t="s">
        <v>170</v>
      </c>
      <c r="C117" s="41" t="s">
        <v>122</v>
      </c>
      <c r="D117" s="43">
        <v>4500</v>
      </c>
    </row>
    <row r="118" spans="1:4" ht="31.5" hidden="1">
      <c r="A118" s="45" t="s">
        <v>138</v>
      </c>
      <c r="B118" s="46" t="s">
        <v>139</v>
      </c>
      <c r="C118" s="47"/>
      <c r="D118" s="44">
        <f>D121</f>
        <v>0</v>
      </c>
    </row>
    <row r="119" spans="1:4" ht="15" hidden="1">
      <c r="A119" s="52" t="s">
        <v>111</v>
      </c>
      <c r="B119" s="46" t="s">
        <v>139</v>
      </c>
      <c r="C119" s="47">
        <v>220</v>
      </c>
      <c r="D119" s="44">
        <f>SUM(D121)</f>
        <v>0</v>
      </c>
    </row>
    <row r="120" spans="1:4" ht="15" hidden="1">
      <c r="A120" s="53" t="s">
        <v>1</v>
      </c>
      <c r="B120" s="42"/>
      <c r="C120" s="41"/>
      <c r="D120" s="43"/>
    </row>
    <row r="121" spans="1:4" ht="15.75" hidden="1">
      <c r="A121" s="54" t="s">
        <v>113</v>
      </c>
      <c r="B121" s="42" t="s">
        <v>139</v>
      </c>
      <c r="C121" s="41" t="s">
        <v>125</v>
      </c>
      <c r="D121" s="43"/>
    </row>
    <row r="122" spans="1:4" ht="47.25">
      <c r="A122" s="85" t="s">
        <v>183</v>
      </c>
      <c r="B122" s="86" t="s">
        <v>184</v>
      </c>
      <c r="C122" s="87"/>
      <c r="D122" s="44">
        <f>D123</f>
        <v>49243.78</v>
      </c>
    </row>
    <row r="123" spans="1:4" ht="15">
      <c r="A123" s="88" t="s">
        <v>107</v>
      </c>
      <c r="B123" s="86" t="s">
        <v>185</v>
      </c>
      <c r="C123" s="87">
        <v>210</v>
      </c>
      <c r="D123" s="44">
        <f>SUM(D125:D126)</f>
        <v>49243.78</v>
      </c>
    </row>
    <row r="124" spans="1:4" ht="15">
      <c r="A124" s="89" t="s">
        <v>1</v>
      </c>
      <c r="B124" s="90"/>
      <c r="C124" s="83"/>
      <c r="D124" s="43"/>
    </row>
    <row r="125" spans="1:4" ht="15">
      <c r="A125" s="89" t="s">
        <v>108</v>
      </c>
      <c r="B125" s="90" t="s">
        <v>185</v>
      </c>
      <c r="C125" s="83">
        <v>211</v>
      </c>
      <c r="D125" s="43">
        <f>38033.79-212.15</f>
        <v>37821.64</v>
      </c>
    </row>
    <row r="126" spans="1:4" ht="15">
      <c r="A126" s="89" t="s">
        <v>110</v>
      </c>
      <c r="B126" s="90" t="s">
        <v>185</v>
      </c>
      <c r="C126" s="83">
        <v>213</v>
      </c>
      <c r="D126" s="43">
        <f>11486.21-64.07</f>
        <v>11422.14</v>
      </c>
    </row>
    <row r="127" spans="1:4" ht="47.25" customHeight="1">
      <c r="A127" s="67" t="s">
        <v>95</v>
      </c>
      <c r="B127" s="62"/>
      <c r="C127" s="63"/>
      <c r="D127" s="55">
        <f>D128+D139</f>
        <v>3945565.96</v>
      </c>
    </row>
    <row r="128" spans="1:4" ht="15">
      <c r="A128" s="52" t="s">
        <v>140</v>
      </c>
      <c r="B128" s="46" t="s">
        <v>141</v>
      </c>
      <c r="C128" s="47"/>
      <c r="D128" s="44">
        <f>SUM(D129)+D132+D135</f>
        <v>3942800</v>
      </c>
    </row>
    <row r="129" spans="1:4" ht="15">
      <c r="A129" s="52" t="s">
        <v>111</v>
      </c>
      <c r="B129" s="46" t="s">
        <v>141</v>
      </c>
      <c r="C129" s="47">
        <v>220</v>
      </c>
      <c r="D129" s="44">
        <f>SUM(D131)</f>
        <v>3827800</v>
      </c>
    </row>
    <row r="130" spans="1:4" ht="15">
      <c r="A130" s="53" t="s">
        <v>1</v>
      </c>
      <c r="B130" s="42"/>
      <c r="C130" s="41"/>
      <c r="D130" s="43"/>
    </row>
    <row r="131" spans="1:4" ht="15">
      <c r="A131" s="53" t="s">
        <v>113</v>
      </c>
      <c r="B131" s="42" t="s">
        <v>97</v>
      </c>
      <c r="C131" s="41" t="s">
        <v>125</v>
      </c>
      <c r="D131" s="43">
        <v>3827800</v>
      </c>
    </row>
    <row r="132" spans="1:4" ht="15">
      <c r="A132" s="52" t="s">
        <v>133</v>
      </c>
      <c r="B132" s="46" t="s">
        <v>97</v>
      </c>
      <c r="C132" s="47">
        <v>260</v>
      </c>
      <c r="D132" s="44">
        <f>D134</f>
        <v>5400</v>
      </c>
    </row>
    <row r="133" spans="1:4" ht="15">
      <c r="A133" s="53" t="s">
        <v>1</v>
      </c>
      <c r="B133" s="42"/>
      <c r="C133" s="41"/>
      <c r="D133" s="43"/>
    </row>
    <row r="134" spans="1:4" ht="15">
      <c r="A134" s="53" t="s">
        <v>134</v>
      </c>
      <c r="B134" s="42" t="s">
        <v>97</v>
      </c>
      <c r="C134" s="41" t="s">
        <v>171</v>
      </c>
      <c r="D134" s="43">
        <v>5400</v>
      </c>
    </row>
    <row r="135" spans="1:4" ht="15">
      <c r="A135" s="52" t="s">
        <v>105</v>
      </c>
      <c r="B135" s="46" t="s">
        <v>97</v>
      </c>
      <c r="C135" s="47">
        <v>300</v>
      </c>
      <c r="D135" s="44">
        <f>D137+D138</f>
        <v>109600</v>
      </c>
    </row>
    <row r="136" spans="1:4" ht="15">
      <c r="A136" s="53" t="s">
        <v>1</v>
      </c>
      <c r="B136" s="42"/>
      <c r="C136" s="41"/>
      <c r="D136" s="43"/>
    </row>
    <row r="137" spans="1:4" ht="15">
      <c r="A137" s="53" t="s">
        <v>114</v>
      </c>
      <c r="B137" s="42" t="s">
        <v>97</v>
      </c>
      <c r="C137" s="41">
        <v>310</v>
      </c>
      <c r="D137" s="43">
        <v>30000</v>
      </c>
    </row>
    <row r="138" spans="1:4" ht="15">
      <c r="A138" s="53" t="s">
        <v>115</v>
      </c>
      <c r="B138" s="42" t="s">
        <v>97</v>
      </c>
      <c r="C138" s="41">
        <v>340</v>
      </c>
      <c r="D138" s="43">
        <v>79600</v>
      </c>
    </row>
    <row r="139" spans="1:4" ht="15">
      <c r="A139" s="52" t="s">
        <v>142</v>
      </c>
      <c r="B139" s="46" t="s">
        <v>61</v>
      </c>
      <c r="C139" s="41"/>
      <c r="D139" s="44">
        <f>D140</f>
        <v>2765.96</v>
      </c>
    </row>
    <row r="140" spans="1:4" ht="15">
      <c r="A140" s="52" t="s">
        <v>111</v>
      </c>
      <c r="B140" s="46" t="s">
        <v>61</v>
      </c>
      <c r="C140" s="47">
        <v>220</v>
      </c>
      <c r="D140" s="44">
        <f>D142</f>
        <v>2765.96</v>
      </c>
    </row>
    <row r="141" spans="1:4" ht="15">
      <c r="A141" s="53" t="s">
        <v>1</v>
      </c>
      <c r="B141" s="42"/>
      <c r="C141" s="41"/>
      <c r="D141" s="43"/>
    </row>
    <row r="142" spans="1:4" ht="15">
      <c r="A142" s="53" t="s">
        <v>113</v>
      </c>
      <c r="B142" s="42" t="s">
        <v>61</v>
      </c>
      <c r="C142" s="41" t="s">
        <v>125</v>
      </c>
      <c r="D142" s="43">
        <v>2765.96</v>
      </c>
    </row>
    <row r="143" spans="1:4" ht="30.75" customHeight="1">
      <c r="A143" s="61" t="s">
        <v>98</v>
      </c>
      <c r="B143" s="62"/>
      <c r="C143" s="63"/>
      <c r="D143" s="51">
        <f>D144+D152</f>
        <v>412080.24</v>
      </c>
    </row>
    <row r="144" spans="1:4" ht="15">
      <c r="A144" s="52" t="s">
        <v>99</v>
      </c>
      <c r="B144" s="46" t="s">
        <v>100</v>
      </c>
      <c r="C144" s="47"/>
      <c r="D144" s="44">
        <f>D145+D148</f>
        <v>412080</v>
      </c>
    </row>
    <row r="145" spans="1:4" ht="15">
      <c r="A145" s="52" t="s">
        <v>111</v>
      </c>
      <c r="B145" s="46" t="s">
        <v>100</v>
      </c>
      <c r="C145" s="47">
        <v>220</v>
      </c>
      <c r="D145" s="44">
        <f>SUM(D147)</f>
        <v>150080</v>
      </c>
    </row>
    <row r="146" spans="1:4" ht="15">
      <c r="A146" s="53" t="s">
        <v>1</v>
      </c>
      <c r="B146" s="42"/>
      <c r="C146" s="41"/>
      <c r="D146" s="43"/>
    </row>
    <row r="147" spans="1:5" ht="15">
      <c r="A147" s="53" t="s">
        <v>113</v>
      </c>
      <c r="B147" s="42" t="s">
        <v>100</v>
      </c>
      <c r="C147" s="41" t="s">
        <v>125</v>
      </c>
      <c r="D147" s="43">
        <v>150080</v>
      </c>
      <c r="E147" s="60"/>
    </row>
    <row r="148" spans="1:4" ht="15">
      <c r="A148" s="52" t="s">
        <v>105</v>
      </c>
      <c r="B148" s="42" t="s">
        <v>100</v>
      </c>
      <c r="C148" s="47">
        <v>300</v>
      </c>
      <c r="D148" s="44">
        <f>SUM(D150:D151)</f>
        <v>262000</v>
      </c>
    </row>
    <row r="149" spans="1:4" ht="15">
      <c r="A149" s="53" t="s">
        <v>1</v>
      </c>
      <c r="B149" s="42"/>
      <c r="C149" s="41"/>
      <c r="D149" s="43"/>
    </row>
    <row r="150" spans="1:4" ht="15">
      <c r="A150" s="53" t="s">
        <v>114</v>
      </c>
      <c r="B150" s="42" t="s">
        <v>100</v>
      </c>
      <c r="C150" s="41">
        <v>310</v>
      </c>
      <c r="D150" s="43">
        <v>126000</v>
      </c>
    </row>
    <row r="151" spans="1:4" ht="15">
      <c r="A151" s="53" t="s">
        <v>115</v>
      </c>
      <c r="B151" s="42" t="s">
        <v>100</v>
      </c>
      <c r="C151" s="41">
        <v>340</v>
      </c>
      <c r="D151" s="43">
        <v>136000</v>
      </c>
    </row>
    <row r="152" spans="1:4" ht="28.5">
      <c r="A152" s="52" t="s">
        <v>63</v>
      </c>
      <c r="B152" s="68" t="s">
        <v>64</v>
      </c>
      <c r="C152" s="41"/>
      <c r="D152" s="44">
        <f>D153</f>
        <v>0.24</v>
      </c>
    </row>
    <row r="153" spans="1:4" ht="15">
      <c r="A153" s="52" t="s">
        <v>105</v>
      </c>
      <c r="B153" s="46" t="s">
        <v>64</v>
      </c>
      <c r="C153" s="47" t="s">
        <v>143</v>
      </c>
      <c r="D153" s="44">
        <f>D155</f>
        <v>0.24</v>
      </c>
    </row>
    <row r="154" spans="1:4" ht="15">
      <c r="A154" s="53" t="s">
        <v>1</v>
      </c>
      <c r="B154" s="42"/>
      <c r="C154" s="41"/>
      <c r="D154" s="43"/>
    </row>
    <row r="155" spans="1:4" ht="15">
      <c r="A155" s="53" t="s">
        <v>115</v>
      </c>
      <c r="B155" s="42" t="s">
        <v>64</v>
      </c>
      <c r="C155" s="41" t="s">
        <v>132</v>
      </c>
      <c r="D155" s="43">
        <v>0.24</v>
      </c>
    </row>
    <row r="156" spans="1:4" ht="15">
      <c r="A156" s="61" t="s">
        <v>144</v>
      </c>
      <c r="B156" s="62"/>
      <c r="C156" s="41"/>
      <c r="D156" s="43"/>
    </row>
    <row r="157" spans="1:4" ht="15">
      <c r="A157" s="53" t="s">
        <v>145</v>
      </c>
      <c r="B157" s="42"/>
      <c r="C157" s="41" t="s">
        <v>59</v>
      </c>
      <c r="D157" s="43"/>
    </row>
  </sheetData>
  <sheetProtection/>
  <mergeCells count="5">
    <mergeCell ref="A3:D3"/>
    <mergeCell ref="A4:A5"/>
    <mergeCell ref="B4:B5"/>
    <mergeCell ref="C4:C5"/>
    <mergeCell ref="D4:D5"/>
  </mergeCells>
  <printOptions/>
  <pageMargins left="0.7874015748031497" right="0.1968503937007874" top="0.1968503937007874" bottom="0.1968503937007874" header="0.31496062992125984" footer="0.31496062992125984"/>
  <pageSetup fitToHeight="3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181"/>
  <sheetViews>
    <sheetView zoomScalePageLayoutView="0" workbookViewId="0" topLeftCell="A112">
      <selection activeCell="E73" sqref="E73:E74"/>
    </sheetView>
  </sheetViews>
  <sheetFormatPr defaultColWidth="0.875" defaultRowHeight="12.75"/>
  <cols>
    <col min="1" max="1" width="67.875" style="57" customWidth="1"/>
    <col min="2" max="2" width="15.125" style="57" customWidth="1"/>
    <col min="3" max="3" width="24.125" style="57" customWidth="1"/>
    <col min="4" max="4" width="16.00390625" style="57" customWidth="1"/>
    <col min="5" max="5" width="15.00390625" style="57" customWidth="1"/>
    <col min="6" max="16384" width="0.875" style="57" customWidth="1"/>
  </cols>
  <sheetData>
    <row r="2" ht="15">
      <c r="A2" s="56"/>
    </row>
    <row r="3" spans="1:4" ht="27.75" customHeight="1">
      <c r="A3" s="147" t="s">
        <v>180</v>
      </c>
      <c r="B3" s="148"/>
      <c r="C3" s="148"/>
      <c r="D3" s="148"/>
    </row>
    <row r="4" spans="1:5" ht="25.5" customHeight="1">
      <c r="A4" s="149" t="s">
        <v>54</v>
      </c>
      <c r="B4" s="149" t="s">
        <v>155</v>
      </c>
      <c r="C4" s="151" t="s">
        <v>156</v>
      </c>
      <c r="D4" s="149" t="s">
        <v>157</v>
      </c>
      <c r="E4" s="149" t="s">
        <v>158</v>
      </c>
    </row>
    <row r="5" spans="1:5" ht="67.5" customHeight="1">
      <c r="A5" s="150"/>
      <c r="B5" s="150"/>
      <c r="C5" s="152"/>
      <c r="D5" s="150"/>
      <c r="E5" s="150"/>
    </row>
    <row r="6" spans="1:5" ht="17.25" customHeight="1">
      <c r="A6" s="52" t="s">
        <v>58</v>
      </c>
      <c r="B6" s="46"/>
      <c r="C6" s="47" t="s">
        <v>59</v>
      </c>
      <c r="D6" s="44"/>
      <c r="E6" s="44"/>
    </row>
    <row r="7" spans="1:27" ht="15">
      <c r="A7" s="52" t="s">
        <v>66</v>
      </c>
      <c r="B7" s="46"/>
      <c r="C7" s="47" t="s">
        <v>59</v>
      </c>
      <c r="D7" s="44">
        <f>D9+D17+D28+D30+D34</f>
        <v>34203224.64</v>
      </c>
      <c r="E7" s="44">
        <f>E9+E17+E28+E30+E34</f>
        <v>34232244.64</v>
      </c>
      <c r="J7" s="154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</row>
    <row r="8" spans="1:5" ht="15">
      <c r="A8" s="53" t="s">
        <v>6</v>
      </c>
      <c r="B8" s="42"/>
      <c r="C8" s="41"/>
      <c r="D8" s="43"/>
      <c r="E8" s="44"/>
    </row>
    <row r="9" spans="1:49" ht="18.75" customHeight="1">
      <c r="A9" s="61" t="s">
        <v>67</v>
      </c>
      <c r="B9" s="62"/>
      <c r="C9" s="63" t="s">
        <v>65</v>
      </c>
      <c r="D9" s="51">
        <f>SUM(D10:D16)</f>
        <v>27689135.06</v>
      </c>
      <c r="E9" s="51">
        <f>SUM(E10:E16)</f>
        <v>27718155.06</v>
      </c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</row>
    <row r="10" spans="1:5" ht="79.5" customHeight="1">
      <c r="A10" s="53" t="s">
        <v>68</v>
      </c>
      <c r="B10" s="42" t="s">
        <v>69</v>
      </c>
      <c r="C10" s="41" t="s">
        <v>65</v>
      </c>
      <c r="D10" s="43">
        <v>22638285.52</v>
      </c>
      <c r="E10" s="43">
        <v>22638285.52</v>
      </c>
    </row>
    <row r="11" spans="1:5" ht="30">
      <c r="A11" s="53" t="s">
        <v>70</v>
      </c>
      <c r="B11" s="42" t="s">
        <v>71</v>
      </c>
      <c r="C11" s="41" t="s">
        <v>65</v>
      </c>
      <c r="D11" s="43">
        <v>4723995.75</v>
      </c>
      <c r="E11" s="43">
        <v>4753015.75</v>
      </c>
    </row>
    <row r="12" spans="1:5" ht="15">
      <c r="A12" s="53" t="s">
        <v>72</v>
      </c>
      <c r="B12" s="42" t="s">
        <v>73</v>
      </c>
      <c r="C12" s="41" t="s">
        <v>65</v>
      </c>
      <c r="D12" s="43">
        <v>261993</v>
      </c>
      <c r="E12" s="43">
        <v>261993</v>
      </c>
    </row>
    <row r="13" spans="1:5" ht="15">
      <c r="A13" s="53" t="s">
        <v>74</v>
      </c>
      <c r="B13" s="42" t="s">
        <v>75</v>
      </c>
      <c r="C13" s="41" t="s">
        <v>65</v>
      </c>
      <c r="D13" s="43">
        <v>4073</v>
      </c>
      <c r="E13" s="43">
        <f>D13</f>
        <v>4073</v>
      </c>
    </row>
    <row r="14" spans="1:5" ht="16.5" customHeight="1">
      <c r="A14" s="64" t="s">
        <v>76</v>
      </c>
      <c r="B14" s="42" t="s">
        <v>77</v>
      </c>
      <c r="C14" s="41" t="s">
        <v>65</v>
      </c>
      <c r="D14" s="43">
        <v>54287.79</v>
      </c>
      <c r="E14" s="43">
        <f>D14</f>
        <v>54287.79</v>
      </c>
    </row>
    <row r="15" spans="1:5" ht="30" customHeight="1" hidden="1">
      <c r="A15" s="64" t="s">
        <v>78</v>
      </c>
      <c r="B15" s="42" t="s">
        <v>79</v>
      </c>
      <c r="C15" s="41" t="s">
        <v>65</v>
      </c>
      <c r="D15" s="43"/>
      <c r="E15" s="43">
        <f>D15</f>
        <v>0</v>
      </c>
    </row>
    <row r="16" spans="1:5" ht="17.25" customHeight="1">
      <c r="A16" s="53" t="s">
        <v>173</v>
      </c>
      <c r="B16" s="42" t="s">
        <v>174</v>
      </c>
      <c r="C16" s="41" t="s">
        <v>65</v>
      </c>
      <c r="D16" s="43">
        <v>6500</v>
      </c>
      <c r="E16" s="43">
        <v>6500</v>
      </c>
    </row>
    <row r="17" spans="1:5" ht="15">
      <c r="A17" s="61" t="s">
        <v>80</v>
      </c>
      <c r="B17" s="62"/>
      <c r="C17" s="63" t="s">
        <v>65</v>
      </c>
      <c r="D17" s="51">
        <f>SUM(D18:D27)</f>
        <v>2159209.5799999996</v>
      </c>
      <c r="E17" s="51">
        <f>SUM(E18:E27)</f>
        <v>2159209.5799999996</v>
      </c>
    </row>
    <row r="18" spans="1:5" ht="31.5" hidden="1">
      <c r="A18" s="64" t="s">
        <v>81</v>
      </c>
      <c r="B18" s="64" t="s">
        <v>82</v>
      </c>
      <c r="C18" s="41" t="s">
        <v>65</v>
      </c>
      <c r="D18" s="43">
        <v>0</v>
      </c>
      <c r="E18" s="43">
        <f>D18</f>
        <v>0</v>
      </c>
    </row>
    <row r="19" spans="1:5" ht="47.25" hidden="1">
      <c r="A19" s="64" t="s">
        <v>83</v>
      </c>
      <c r="B19" s="64" t="s">
        <v>84</v>
      </c>
      <c r="C19" s="41" t="s">
        <v>65</v>
      </c>
      <c r="D19" s="43">
        <v>0</v>
      </c>
      <c r="E19" s="43">
        <f>D19</f>
        <v>0</v>
      </c>
    </row>
    <row r="20" spans="1:5" ht="31.5" hidden="1">
      <c r="A20" s="64" t="s">
        <v>85</v>
      </c>
      <c r="B20" s="42" t="s">
        <v>86</v>
      </c>
      <c r="C20" s="41" t="s">
        <v>65</v>
      </c>
      <c r="D20" s="43">
        <v>0</v>
      </c>
      <c r="E20" s="43">
        <f>D20</f>
        <v>0</v>
      </c>
    </row>
    <row r="21" spans="1:5" ht="30.75" customHeight="1" hidden="1">
      <c r="A21" s="53" t="s">
        <v>166</v>
      </c>
      <c r="B21" s="42" t="s">
        <v>167</v>
      </c>
      <c r="C21" s="41" t="s">
        <v>65</v>
      </c>
      <c r="D21" s="43">
        <v>0</v>
      </c>
      <c r="E21" s="43">
        <f>D21</f>
        <v>0</v>
      </c>
    </row>
    <row r="22" spans="1:5" ht="31.5">
      <c r="A22" s="64" t="s">
        <v>87</v>
      </c>
      <c r="B22" s="65" t="s">
        <v>88</v>
      </c>
      <c r="C22" s="41" t="s">
        <v>65</v>
      </c>
      <c r="D22" s="43">
        <v>1407958.8</v>
      </c>
      <c r="E22" s="43">
        <v>1407958.8</v>
      </c>
    </row>
    <row r="23" spans="1:5" ht="31.5">
      <c r="A23" s="64" t="s">
        <v>89</v>
      </c>
      <c r="B23" s="65" t="s">
        <v>90</v>
      </c>
      <c r="C23" s="41" t="s">
        <v>65</v>
      </c>
      <c r="D23" s="66">
        <v>561000</v>
      </c>
      <c r="E23" s="43">
        <f>D23</f>
        <v>561000</v>
      </c>
    </row>
    <row r="24" spans="1:5" ht="15">
      <c r="A24" s="53" t="s">
        <v>91</v>
      </c>
      <c r="B24" s="42" t="s">
        <v>92</v>
      </c>
      <c r="C24" s="41" t="s">
        <v>65</v>
      </c>
      <c r="D24" s="43">
        <v>111207</v>
      </c>
      <c r="E24" s="43">
        <v>111207</v>
      </c>
    </row>
    <row r="25" spans="1:5" ht="31.5">
      <c r="A25" s="64" t="s">
        <v>93</v>
      </c>
      <c r="B25" s="42" t="s">
        <v>94</v>
      </c>
      <c r="C25" s="41" t="s">
        <v>65</v>
      </c>
      <c r="D25" s="43">
        <v>25300</v>
      </c>
      <c r="E25" s="43">
        <f>D25</f>
        <v>25300</v>
      </c>
    </row>
    <row r="26" spans="1:5" ht="15.75">
      <c r="A26" s="64" t="s">
        <v>168</v>
      </c>
      <c r="B26" s="42" t="s">
        <v>169</v>
      </c>
      <c r="C26" s="41" t="s">
        <v>65</v>
      </c>
      <c r="D26" s="43">
        <v>4500</v>
      </c>
      <c r="E26" s="43">
        <f>D26</f>
        <v>4500</v>
      </c>
    </row>
    <row r="27" spans="1:5" ht="47.25">
      <c r="A27" s="82" t="s">
        <v>183</v>
      </c>
      <c r="B27" s="42" t="s">
        <v>184</v>
      </c>
      <c r="C27" s="83" t="s">
        <v>65</v>
      </c>
      <c r="D27" s="84">
        <f>49520-276.22</f>
        <v>49243.78</v>
      </c>
      <c r="E27" s="84">
        <f>49520-276.22</f>
        <v>49243.78</v>
      </c>
    </row>
    <row r="28" spans="1:5" ht="46.5" customHeight="1">
      <c r="A28" s="67" t="s">
        <v>95</v>
      </c>
      <c r="B28" s="62"/>
      <c r="C28" s="63" t="s">
        <v>62</v>
      </c>
      <c r="D28" s="55">
        <f>D29</f>
        <v>3942800</v>
      </c>
      <c r="E28" s="51">
        <f>D28</f>
        <v>3942800</v>
      </c>
    </row>
    <row r="29" spans="1:5" ht="15">
      <c r="A29" s="53" t="s">
        <v>96</v>
      </c>
      <c r="B29" s="42" t="s">
        <v>97</v>
      </c>
      <c r="C29" s="41" t="s">
        <v>62</v>
      </c>
      <c r="D29" s="43">
        <v>3942800</v>
      </c>
      <c r="E29" s="43">
        <f>D29</f>
        <v>3942800</v>
      </c>
    </row>
    <row r="30" spans="1:5" ht="17.25" customHeight="1">
      <c r="A30" s="61" t="s">
        <v>98</v>
      </c>
      <c r="B30" s="62"/>
      <c r="C30" s="63" t="s">
        <v>65</v>
      </c>
      <c r="D30" s="51">
        <f>D31</f>
        <v>412080</v>
      </c>
      <c r="E30" s="51">
        <f>D30</f>
        <v>412080</v>
      </c>
    </row>
    <row r="31" spans="1:5" ht="15">
      <c r="A31" s="53" t="s">
        <v>99</v>
      </c>
      <c r="B31" s="42" t="s">
        <v>100</v>
      </c>
      <c r="C31" s="41" t="s">
        <v>65</v>
      </c>
      <c r="D31" s="43">
        <v>412080</v>
      </c>
      <c r="E31" s="43">
        <f>D31</f>
        <v>412080</v>
      </c>
    </row>
    <row r="32" spans="1:5" ht="15">
      <c r="A32" s="53" t="s">
        <v>101</v>
      </c>
      <c r="B32" s="42"/>
      <c r="C32" s="41"/>
      <c r="D32" s="43"/>
      <c r="E32" s="44"/>
    </row>
    <row r="33" spans="1:5" ht="15" hidden="1">
      <c r="A33" s="53" t="s">
        <v>102</v>
      </c>
      <c r="B33" s="42" t="s">
        <v>103</v>
      </c>
      <c r="C33" s="41" t="s">
        <v>104</v>
      </c>
      <c r="D33" s="43"/>
      <c r="E33" s="44">
        <f>D33</f>
        <v>0</v>
      </c>
    </row>
    <row r="34" spans="1:5" ht="15" hidden="1">
      <c r="A34" s="53" t="s">
        <v>105</v>
      </c>
      <c r="B34" s="42" t="s">
        <v>103</v>
      </c>
      <c r="C34" s="41" t="s">
        <v>104</v>
      </c>
      <c r="D34" s="43"/>
      <c r="E34" s="44">
        <f>D34</f>
        <v>0</v>
      </c>
    </row>
    <row r="35" spans="1:5" ht="15">
      <c r="A35" s="52" t="s">
        <v>106</v>
      </c>
      <c r="B35" s="46"/>
      <c r="C35" s="47" t="s">
        <v>59</v>
      </c>
      <c r="D35" s="44">
        <f>D146+D37+D93+D134</f>
        <v>34203224.64</v>
      </c>
      <c r="E35" s="44">
        <f>E146+E37+E93+E134</f>
        <v>34232244.64</v>
      </c>
    </row>
    <row r="36" spans="1:5" ht="15">
      <c r="A36" s="53" t="s">
        <v>6</v>
      </c>
      <c r="B36" s="42"/>
      <c r="C36" s="41"/>
      <c r="D36" s="43"/>
      <c r="E36" s="44"/>
    </row>
    <row r="37" spans="1:5" ht="17.25" customHeight="1">
      <c r="A37" s="61" t="s">
        <v>67</v>
      </c>
      <c r="B37" s="42"/>
      <c r="C37" s="41"/>
      <c r="D37" s="51">
        <f>D38+D53+D69+D71+D73+D77+D81+D85+D89</f>
        <v>27689135.06</v>
      </c>
      <c r="E37" s="51">
        <f>E38+E53+E69+E71+E73+E77+E81+E85+E89</f>
        <v>27718155.06</v>
      </c>
    </row>
    <row r="38" spans="1:5" ht="87.75" customHeight="1">
      <c r="A38" s="52" t="s">
        <v>68</v>
      </c>
      <c r="B38" s="46" t="s">
        <v>69</v>
      </c>
      <c r="C38" s="47"/>
      <c r="D38" s="44">
        <f>D39+D44+D49+D48</f>
        <v>22638285.52</v>
      </c>
      <c r="E38" s="44">
        <f>E39+E44+E49+E48</f>
        <v>22638285.52</v>
      </c>
    </row>
    <row r="39" spans="1:5" ht="15">
      <c r="A39" s="52" t="s">
        <v>107</v>
      </c>
      <c r="B39" s="46" t="s">
        <v>69</v>
      </c>
      <c r="C39" s="47">
        <v>210</v>
      </c>
      <c r="D39" s="44">
        <f>SUM(D41:D43)</f>
        <v>21157276.52</v>
      </c>
      <c r="E39" s="44">
        <f>SUM(E41:E43)</f>
        <v>21157276.52</v>
      </c>
    </row>
    <row r="40" spans="1:5" ht="15">
      <c r="A40" s="53" t="s">
        <v>1</v>
      </c>
      <c r="B40" s="42"/>
      <c r="C40" s="41"/>
      <c r="D40" s="43"/>
      <c r="E40" s="44"/>
    </row>
    <row r="41" spans="1:5" ht="15">
      <c r="A41" s="53" t="s">
        <v>108</v>
      </c>
      <c r="B41" s="42" t="s">
        <v>69</v>
      </c>
      <c r="C41" s="41">
        <v>211</v>
      </c>
      <c r="D41" s="43">
        <v>16248128.36</v>
      </c>
      <c r="E41" s="43">
        <f>D41</f>
        <v>16248128.36</v>
      </c>
    </row>
    <row r="42" spans="1:5" ht="15">
      <c r="A42" s="53" t="s">
        <v>109</v>
      </c>
      <c r="B42" s="42" t="s">
        <v>69</v>
      </c>
      <c r="C42" s="41">
        <v>212</v>
      </c>
      <c r="D42" s="43">
        <v>1700</v>
      </c>
      <c r="E42" s="43">
        <v>1700</v>
      </c>
    </row>
    <row r="43" spans="1:5" ht="15">
      <c r="A43" s="53" t="s">
        <v>110</v>
      </c>
      <c r="B43" s="42" t="s">
        <v>69</v>
      </c>
      <c r="C43" s="41">
        <v>213</v>
      </c>
      <c r="D43" s="43">
        <v>4907448.16</v>
      </c>
      <c r="E43" s="43">
        <f>D43</f>
        <v>4907448.16</v>
      </c>
    </row>
    <row r="44" spans="1:5" ht="15">
      <c r="A44" s="52" t="s">
        <v>111</v>
      </c>
      <c r="B44" s="46" t="s">
        <v>69</v>
      </c>
      <c r="C44" s="47">
        <v>220</v>
      </c>
      <c r="D44" s="44">
        <f>SUM(D46:D47)</f>
        <v>175675</v>
      </c>
      <c r="E44" s="44">
        <f>SUM(E46:E47)</f>
        <v>175675</v>
      </c>
    </row>
    <row r="45" spans="1:5" ht="15">
      <c r="A45" s="53" t="s">
        <v>1</v>
      </c>
      <c r="B45" s="42"/>
      <c r="C45" s="41"/>
      <c r="D45" s="43"/>
      <c r="E45" s="44"/>
    </row>
    <row r="46" spans="1:5" ht="15">
      <c r="A46" s="53" t="s">
        <v>112</v>
      </c>
      <c r="B46" s="42" t="s">
        <v>69</v>
      </c>
      <c r="C46" s="41">
        <v>221</v>
      </c>
      <c r="D46" s="43">
        <v>110000</v>
      </c>
      <c r="E46" s="43">
        <f>D46</f>
        <v>110000</v>
      </c>
    </row>
    <row r="47" spans="1:5" ht="15">
      <c r="A47" s="53" t="s">
        <v>113</v>
      </c>
      <c r="B47" s="42" t="s">
        <v>69</v>
      </c>
      <c r="C47" s="41">
        <v>226</v>
      </c>
      <c r="D47" s="43">
        <v>65675</v>
      </c>
      <c r="E47" s="43">
        <v>65675</v>
      </c>
    </row>
    <row r="48" spans="1:5" ht="15">
      <c r="A48" s="52" t="s">
        <v>120</v>
      </c>
      <c r="B48" s="46" t="s">
        <v>69</v>
      </c>
      <c r="C48" s="47" t="s">
        <v>122</v>
      </c>
      <c r="D48" s="44">
        <v>1623</v>
      </c>
      <c r="E48" s="44">
        <v>1623</v>
      </c>
    </row>
    <row r="49" spans="1:5" ht="15">
      <c r="A49" s="52" t="s">
        <v>105</v>
      </c>
      <c r="B49" s="46" t="s">
        <v>69</v>
      </c>
      <c r="C49" s="47">
        <v>300</v>
      </c>
      <c r="D49" s="44">
        <f>SUM(D51:D52)</f>
        <v>1303711</v>
      </c>
      <c r="E49" s="44">
        <f>SUM(E51:E52)</f>
        <v>1303711</v>
      </c>
    </row>
    <row r="50" spans="1:5" ht="15">
      <c r="A50" s="53" t="s">
        <v>1</v>
      </c>
      <c r="B50" s="42"/>
      <c r="C50" s="41"/>
      <c r="D50" s="43"/>
      <c r="E50" s="44"/>
    </row>
    <row r="51" spans="1:5" ht="15">
      <c r="A51" s="53" t="s">
        <v>114</v>
      </c>
      <c r="B51" s="42" t="s">
        <v>69</v>
      </c>
      <c r="C51" s="41">
        <v>310</v>
      </c>
      <c r="D51" s="43">
        <v>853711</v>
      </c>
      <c r="E51" s="43">
        <v>853711</v>
      </c>
    </row>
    <row r="52" spans="1:5" ht="15">
      <c r="A52" s="53" t="s">
        <v>115</v>
      </c>
      <c r="B52" s="42" t="s">
        <v>69</v>
      </c>
      <c r="C52" s="41">
        <v>340</v>
      </c>
      <c r="D52" s="43">
        <v>450000</v>
      </c>
      <c r="E52" s="43">
        <v>450000</v>
      </c>
    </row>
    <row r="53" spans="1:5" ht="42.75">
      <c r="A53" s="52" t="s">
        <v>70</v>
      </c>
      <c r="B53" s="46" t="s">
        <v>71</v>
      </c>
      <c r="C53" s="47"/>
      <c r="D53" s="44">
        <f>D54+D59+D66+D65</f>
        <v>4723995.75</v>
      </c>
      <c r="E53" s="44">
        <f>E54+E59+E66+E65</f>
        <v>4753015.75</v>
      </c>
    </row>
    <row r="54" spans="1:5" ht="15">
      <c r="A54" s="52" t="s">
        <v>107</v>
      </c>
      <c r="B54" s="46" t="s">
        <v>71</v>
      </c>
      <c r="C54" s="47">
        <v>210</v>
      </c>
      <c r="D54" s="44">
        <f>SUM(D56:D58)</f>
        <v>1280524.5899999999</v>
      </c>
      <c r="E54" s="44">
        <f>SUM(E56:E58)</f>
        <v>1280524.5899999999</v>
      </c>
    </row>
    <row r="55" spans="1:5" ht="15">
      <c r="A55" s="53" t="s">
        <v>1</v>
      </c>
      <c r="B55" s="42"/>
      <c r="C55" s="41"/>
      <c r="D55" s="44"/>
      <c r="E55" s="44"/>
    </row>
    <row r="56" spans="1:5" ht="15">
      <c r="A56" s="53" t="s">
        <v>108</v>
      </c>
      <c r="B56" s="42" t="s">
        <v>71</v>
      </c>
      <c r="C56" s="41">
        <v>211</v>
      </c>
      <c r="D56" s="43">
        <v>967384.48</v>
      </c>
      <c r="E56" s="43">
        <v>967384.48</v>
      </c>
    </row>
    <row r="57" spans="1:5" ht="15">
      <c r="A57" s="53" t="s">
        <v>109</v>
      </c>
      <c r="B57" s="42" t="s">
        <v>71</v>
      </c>
      <c r="C57" s="41">
        <v>212</v>
      </c>
      <c r="D57" s="43">
        <v>21000</v>
      </c>
      <c r="E57" s="43">
        <f>D57</f>
        <v>21000</v>
      </c>
    </row>
    <row r="58" spans="1:5" ht="15">
      <c r="A58" s="53" t="s">
        <v>110</v>
      </c>
      <c r="B58" s="42" t="s">
        <v>71</v>
      </c>
      <c r="C58" s="41">
        <v>213</v>
      </c>
      <c r="D58" s="43">
        <v>292140.11</v>
      </c>
      <c r="E58" s="43">
        <f>D58</f>
        <v>292140.11</v>
      </c>
    </row>
    <row r="59" spans="1:5" ht="15">
      <c r="A59" s="52" t="s">
        <v>111</v>
      </c>
      <c r="B59" s="46" t="s">
        <v>71</v>
      </c>
      <c r="C59" s="47" t="s">
        <v>116</v>
      </c>
      <c r="D59" s="44">
        <f>SUM(D61:D64)</f>
        <v>3376971.16</v>
      </c>
      <c r="E59" s="44">
        <f>SUM(E61:E64)</f>
        <v>3405971.16</v>
      </c>
    </row>
    <row r="60" spans="1:5" ht="15">
      <c r="A60" s="53" t="s">
        <v>1</v>
      </c>
      <c r="B60" s="46"/>
      <c r="C60" s="47"/>
      <c r="D60" s="44"/>
      <c r="E60" s="44"/>
    </row>
    <row r="61" spans="1:5" ht="15">
      <c r="A61" s="53" t="s">
        <v>117</v>
      </c>
      <c r="B61" s="42" t="s">
        <v>71</v>
      </c>
      <c r="C61" s="41">
        <v>222</v>
      </c>
      <c r="D61" s="43">
        <v>22800</v>
      </c>
      <c r="E61" s="43">
        <f>D61</f>
        <v>22800</v>
      </c>
    </row>
    <row r="62" spans="1:5" ht="15">
      <c r="A62" s="53" t="s">
        <v>118</v>
      </c>
      <c r="B62" s="42" t="s">
        <v>71</v>
      </c>
      <c r="C62" s="41">
        <v>223</v>
      </c>
      <c r="D62" s="43">
        <v>2656300</v>
      </c>
      <c r="E62" s="43">
        <v>2635300</v>
      </c>
    </row>
    <row r="63" spans="1:5" ht="15">
      <c r="A63" s="53" t="s">
        <v>119</v>
      </c>
      <c r="B63" s="42" t="s">
        <v>71</v>
      </c>
      <c r="C63" s="41">
        <v>225</v>
      </c>
      <c r="D63" s="43">
        <v>504085.16</v>
      </c>
      <c r="E63" s="43">
        <v>554085.16</v>
      </c>
    </row>
    <row r="64" spans="1:5" ht="15">
      <c r="A64" s="53" t="s">
        <v>113</v>
      </c>
      <c r="B64" s="42" t="s">
        <v>71</v>
      </c>
      <c r="C64" s="41">
        <v>226</v>
      </c>
      <c r="D64" s="43">
        <v>193786</v>
      </c>
      <c r="E64" s="43">
        <f>D64</f>
        <v>193786</v>
      </c>
    </row>
    <row r="65" spans="1:5" ht="15">
      <c r="A65" s="52" t="s">
        <v>120</v>
      </c>
      <c r="B65" s="46" t="s">
        <v>71</v>
      </c>
      <c r="C65" s="47" t="s">
        <v>122</v>
      </c>
      <c r="D65" s="44">
        <v>21500</v>
      </c>
      <c r="E65" s="44">
        <v>21500</v>
      </c>
    </row>
    <row r="66" spans="1:5" ht="15">
      <c r="A66" s="52" t="s">
        <v>105</v>
      </c>
      <c r="B66" s="46" t="s">
        <v>71</v>
      </c>
      <c r="C66" s="47">
        <v>300</v>
      </c>
      <c r="D66" s="44">
        <f>SUM(D68:D68)</f>
        <v>45000</v>
      </c>
      <c r="E66" s="44">
        <f>SUM(E68:E68)</f>
        <v>45020</v>
      </c>
    </row>
    <row r="67" spans="1:5" ht="15">
      <c r="A67" s="53" t="s">
        <v>1</v>
      </c>
      <c r="B67" s="42"/>
      <c r="C67" s="41"/>
      <c r="D67" s="43"/>
      <c r="E67" s="44"/>
    </row>
    <row r="68" spans="1:5" ht="15">
      <c r="A68" s="53" t="s">
        <v>115</v>
      </c>
      <c r="B68" s="42" t="s">
        <v>71</v>
      </c>
      <c r="C68" s="41">
        <v>340</v>
      </c>
      <c r="D68" s="43">
        <v>45000</v>
      </c>
      <c r="E68" s="43">
        <f>D68+20</f>
        <v>45020</v>
      </c>
    </row>
    <row r="69" spans="1:5" ht="15">
      <c r="A69" s="52" t="s">
        <v>72</v>
      </c>
      <c r="B69" s="46" t="s">
        <v>73</v>
      </c>
      <c r="C69" s="47"/>
      <c r="D69" s="44">
        <f>D70</f>
        <v>261993</v>
      </c>
      <c r="E69" s="44">
        <f>E70</f>
        <v>261993</v>
      </c>
    </row>
    <row r="70" spans="1:5" ht="15">
      <c r="A70" s="53" t="s">
        <v>120</v>
      </c>
      <c r="B70" s="42" t="s">
        <v>121</v>
      </c>
      <c r="C70" s="41" t="s">
        <v>122</v>
      </c>
      <c r="D70" s="43">
        <v>261993</v>
      </c>
      <c r="E70" s="43">
        <f>D70</f>
        <v>261993</v>
      </c>
    </row>
    <row r="71" spans="1:5" ht="15">
      <c r="A71" s="52" t="s">
        <v>123</v>
      </c>
      <c r="B71" s="46" t="s">
        <v>124</v>
      </c>
      <c r="C71" s="47"/>
      <c r="D71" s="44">
        <f>SUM(D72)</f>
        <v>4073</v>
      </c>
      <c r="E71" s="44">
        <f>SUM(E72)</f>
        <v>4073</v>
      </c>
    </row>
    <row r="72" spans="1:5" ht="15">
      <c r="A72" s="53" t="s">
        <v>120</v>
      </c>
      <c r="B72" s="42" t="s">
        <v>124</v>
      </c>
      <c r="C72" s="41" t="s">
        <v>122</v>
      </c>
      <c r="D72" s="43">
        <v>4073</v>
      </c>
      <c r="E72" s="43">
        <f>D72</f>
        <v>4073</v>
      </c>
    </row>
    <row r="73" spans="1:5" ht="15.75">
      <c r="A73" s="45" t="s">
        <v>76</v>
      </c>
      <c r="B73" s="46" t="s">
        <v>77</v>
      </c>
      <c r="C73" s="47"/>
      <c r="D73" s="44">
        <f>SUM(D74)</f>
        <v>54287.79</v>
      </c>
      <c r="E73" s="44">
        <f>SUM(E74)</f>
        <v>54287.79</v>
      </c>
    </row>
    <row r="74" spans="1:5" ht="15">
      <c r="A74" s="52" t="s">
        <v>111</v>
      </c>
      <c r="B74" s="46" t="s">
        <v>77</v>
      </c>
      <c r="C74" s="47">
        <v>220</v>
      </c>
      <c r="D74" s="44">
        <f>SUM(D76:D76)</f>
        <v>54287.79</v>
      </c>
      <c r="E74" s="44">
        <f>SUM(E76:E76)</f>
        <v>54287.79</v>
      </c>
    </row>
    <row r="75" spans="1:5" ht="15">
      <c r="A75" s="53" t="s">
        <v>1</v>
      </c>
      <c r="B75" s="42"/>
      <c r="C75" s="41"/>
      <c r="D75" s="43"/>
      <c r="E75" s="44"/>
    </row>
    <row r="76" spans="1:5" ht="15">
      <c r="A76" s="53" t="s">
        <v>113</v>
      </c>
      <c r="B76" s="42" t="s">
        <v>77</v>
      </c>
      <c r="C76" s="41">
        <v>226</v>
      </c>
      <c r="D76" s="43">
        <v>54287.79</v>
      </c>
      <c r="E76" s="43">
        <f aca="true" t="shared" si="0" ref="E76:E147">D76</f>
        <v>54287.79</v>
      </c>
    </row>
    <row r="77" spans="1:5" ht="31.5" hidden="1">
      <c r="A77" s="45" t="s">
        <v>78</v>
      </c>
      <c r="B77" s="79"/>
      <c r="C77" s="47"/>
      <c r="D77" s="48">
        <f>D78</f>
        <v>0</v>
      </c>
      <c r="E77" s="43">
        <f t="shared" si="0"/>
        <v>0</v>
      </c>
    </row>
    <row r="78" spans="1:5" ht="15" hidden="1">
      <c r="A78" s="52" t="s">
        <v>111</v>
      </c>
      <c r="B78" s="79"/>
      <c r="C78" s="47" t="s">
        <v>116</v>
      </c>
      <c r="D78" s="48">
        <f>D80</f>
        <v>0</v>
      </c>
      <c r="E78" s="43">
        <f t="shared" si="0"/>
        <v>0</v>
      </c>
    </row>
    <row r="79" spans="1:5" ht="15" hidden="1">
      <c r="A79" s="53" t="s">
        <v>1</v>
      </c>
      <c r="B79" s="80"/>
      <c r="C79" s="41"/>
      <c r="D79" s="49"/>
      <c r="E79" s="43">
        <f t="shared" si="0"/>
        <v>0</v>
      </c>
    </row>
    <row r="80" spans="1:5" ht="15" hidden="1">
      <c r="A80" s="53" t="s">
        <v>113</v>
      </c>
      <c r="B80" s="80"/>
      <c r="C80" s="41" t="s">
        <v>125</v>
      </c>
      <c r="D80" s="49"/>
      <c r="E80" s="43">
        <f t="shared" si="0"/>
        <v>0</v>
      </c>
    </row>
    <row r="81" spans="1:5" ht="31.5" hidden="1">
      <c r="A81" s="45" t="s">
        <v>126</v>
      </c>
      <c r="B81" s="68" t="s">
        <v>127</v>
      </c>
      <c r="C81" s="47"/>
      <c r="D81" s="50">
        <f>D82</f>
        <v>0</v>
      </c>
      <c r="E81" s="43">
        <f t="shared" si="0"/>
        <v>0</v>
      </c>
    </row>
    <row r="82" spans="1:5" ht="15" hidden="1">
      <c r="A82" s="52" t="s">
        <v>105</v>
      </c>
      <c r="B82" s="68" t="s">
        <v>127</v>
      </c>
      <c r="C82" s="47">
        <v>300</v>
      </c>
      <c r="D82" s="44">
        <f>SUM(D84:D84)</f>
        <v>0</v>
      </c>
      <c r="E82" s="43">
        <f t="shared" si="0"/>
        <v>0</v>
      </c>
    </row>
    <row r="83" spans="1:5" ht="15" hidden="1">
      <c r="A83" s="53" t="s">
        <v>1</v>
      </c>
      <c r="B83" s="42"/>
      <c r="C83" s="41"/>
      <c r="D83" s="43"/>
      <c r="E83" s="43">
        <f t="shared" si="0"/>
        <v>0</v>
      </c>
    </row>
    <row r="84" spans="1:5" ht="15" hidden="1">
      <c r="A84" s="53" t="s">
        <v>115</v>
      </c>
      <c r="B84" s="58" t="s">
        <v>127</v>
      </c>
      <c r="C84" s="41">
        <v>340</v>
      </c>
      <c r="D84" s="43"/>
      <c r="E84" s="43">
        <f t="shared" si="0"/>
        <v>0</v>
      </c>
    </row>
    <row r="85" spans="1:5" ht="31.5" hidden="1">
      <c r="A85" s="45" t="s">
        <v>128</v>
      </c>
      <c r="B85" s="46" t="s">
        <v>129</v>
      </c>
      <c r="C85" s="47"/>
      <c r="D85" s="44">
        <f>D86</f>
        <v>0</v>
      </c>
      <c r="E85" s="43">
        <f t="shared" si="0"/>
        <v>0</v>
      </c>
    </row>
    <row r="86" spans="1:5" ht="15" hidden="1">
      <c r="A86" s="52" t="s">
        <v>105</v>
      </c>
      <c r="B86" s="46" t="s">
        <v>129</v>
      </c>
      <c r="C86" s="47">
        <v>300</v>
      </c>
      <c r="D86" s="44">
        <f>SUM(D88:D88)</f>
        <v>0</v>
      </c>
      <c r="E86" s="43">
        <f t="shared" si="0"/>
        <v>0</v>
      </c>
    </row>
    <row r="87" spans="1:5" ht="15" hidden="1">
      <c r="A87" s="53" t="s">
        <v>1</v>
      </c>
      <c r="B87" s="42"/>
      <c r="C87" s="41"/>
      <c r="D87" s="43"/>
      <c r="E87" s="43">
        <f t="shared" si="0"/>
        <v>0</v>
      </c>
    </row>
    <row r="88" spans="1:5" ht="15" hidden="1">
      <c r="A88" s="53" t="s">
        <v>115</v>
      </c>
      <c r="B88" s="42" t="s">
        <v>129</v>
      </c>
      <c r="C88" s="41">
        <v>340</v>
      </c>
      <c r="D88" s="43"/>
      <c r="E88" s="43">
        <f t="shared" si="0"/>
        <v>0</v>
      </c>
    </row>
    <row r="89" spans="1:5" ht="15">
      <c r="A89" s="52" t="s">
        <v>173</v>
      </c>
      <c r="B89" s="46" t="s">
        <v>174</v>
      </c>
      <c r="C89" s="47"/>
      <c r="D89" s="44">
        <f>SUM(D90)</f>
        <v>6500</v>
      </c>
      <c r="E89" s="44">
        <f>SUM(E90)</f>
        <v>6500</v>
      </c>
    </row>
    <row r="90" spans="1:5" ht="15">
      <c r="A90" s="52" t="s">
        <v>111</v>
      </c>
      <c r="B90" s="42" t="s">
        <v>174</v>
      </c>
      <c r="C90" s="47">
        <v>220</v>
      </c>
      <c r="D90" s="44">
        <f>SUM(D92)</f>
        <v>6500</v>
      </c>
      <c r="E90" s="44">
        <f>SUM(E92)</f>
        <v>6500</v>
      </c>
    </row>
    <row r="91" spans="1:5" ht="15">
      <c r="A91" s="53" t="s">
        <v>1</v>
      </c>
      <c r="B91" s="42"/>
      <c r="C91" s="41"/>
      <c r="D91" s="43"/>
      <c r="E91" s="43"/>
    </row>
    <row r="92" spans="1:5" ht="15">
      <c r="A92" s="53" t="s">
        <v>113</v>
      </c>
      <c r="B92" s="42" t="s">
        <v>174</v>
      </c>
      <c r="C92" s="41" t="s">
        <v>125</v>
      </c>
      <c r="D92" s="43">
        <v>6500</v>
      </c>
      <c r="E92" s="43">
        <v>6500</v>
      </c>
    </row>
    <row r="93" spans="1:5" ht="15">
      <c r="A93" s="61" t="s">
        <v>80</v>
      </c>
      <c r="B93" s="62"/>
      <c r="C93" s="63"/>
      <c r="D93" s="51">
        <f>D111+D119+D123+D107+D115+D129</f>
        <v>2159209.5799999996</v>
      </c>
      <c r="E93" s="51">
        <f>E111+E119+E123+E107+E115+E129</f>
        <v>2159209.5799999996</v>
      </c>
    </row>
    <row r="94" spans="1:5" ht="31.5" hidden="1">
      <c r="A94" s="69" t="s">
        <v>81</v>
      </c>
      <c r="B94" s="45" t="s">
        <v>130</v>
      </c>
      <c r="C94" s="47"/>
      <c r="D94" s="44">
        <f>D95</f>
        <v>0</v>
      </c>
      <c r="E94" s="44">
        <f t="shared" si="0"/>
        <v>0</v>
      </c>
    </row>
    <row r="95" spans="1:5" ht="15.75" hidden="1">
      <c r="A95" s="52" t="s">
        <v>107</v>
      </c>
      <c r="B95" s="45" t="s">
        <v>130</v>
      </c>
      <c r="C95" s="47">
        <v>210</v>
      </c>
      <c r="D95" s="44">
        <f>SUM(D97:D98)</f>
        <v>0</v>
      </c>
      <c r="E95" s="44">
        <f t="shared" si="0"/>
        <v>0</v>
      </c>
    </row>
    <row r="96" spans="1:5" ht="15" hidden="1">
      <c r="A96" s="53" t="s">
        <v>1</v>
      </c>
      <c r="B96" s="42"/>
      <c r="C96" s="41"/>
      <c r="D96" s="43"/>
      <c r="E96" s="44">
        <f t="shared" si="0"/>
        <v>0</v>
      </c>
    </row>
    <row r="97" spans="1:5" ht="15.75" hidden="1">
      <c r="A97" s="53" t="s">
        <v>108</v>
      </c>
      <c r="B97" s="54" t="s">
        <v>130</v>
      </c>
      <c r="C97" s="41">
        <v>211</v>
      </c>
      <c r="D97" s="43">
        <v>0</v>
      </c>
      <c r="E97" s="44">
        <f t="shared" si="0"/>
        <v>0</v>
      </c>
    </row>
    <row r="98" spans="1:5" ht="15.75" hidden="1">
      <c r="A98" s="53" t="s">
        <v>110</v>
      </c>
      <c r="B98" s="54" t="s">
        <v>130</v>
      </c>
      <c r="C98" s="41">
        <v>213</v>
      </c>
      <c r="D98" s="43">
        <v>0</v>
      </c>
      <c r="E98" s="44">
        <f t="shared" si="0"/>
        <v>0</v>
      </c>
    </row>
    <row r="99" spans="1:5" ht="47.25" hidden="1">
      <c r="A99" s="69" t="s">
        <v>83</v>
      </c>
      <c r="B99" s="45" t="s">
        <v>84</v>
      </c>
      <c r="C99" s="47"/>
      <c r="D99" s="44">
        <f>D100</f>
        <v>0</v>
      </c>
      <c r="E99" s="44">
        <f t="shared" si="0"/>
        <v>0</v>
      </c>
    </row>
    <row r="100" spans="1:5" ht="15.75" hidden="1">
      <c r="A100" s="52" t="s">
        <v>111</v>
      </c>
      <c r="B100" s="45" t="s">
        <v>84</v>
      </c>
      <c r="C100" s="47">
        <v>220</v>
      </c>
      <c r="D100" s="44">
        <f>SUM(D102)</f>
        <v>0</v>
      </c>
      <c r="E100" s="44">
        <f t="shared" si="0"/>
        <v>0</v>
      </c>
    </row>
    <row r="101" spans="1:5" ht="15" hidden="1">
      <c r="A101" s="53" t="s">
        <v>1</v>
      </c>
      <c r="B101" s="42"/>
      <c r="C101" s="41"/>
      <c r="D101" s="43"/>
      <c r="E101" s="44">
        <f t="shared" si="0"/>
        <v>0</v>
      </c>
    </row>
    <row r="102" spans="1:5" ht="15.75" hidden="1">
      <c r="A102" s="54" t="s">
        <v>113</v>
      </c>
      <c r="B102" s="54" t="s">
        <v>84</v>
      </c>
      <c r="C102" s="41" t="s">
        <v>125</v>
      </c>
      <c r="D102" s="43">
        <v>0</v>
      </c>
      <c r="E102" s="44">
        <f t="shared" si="0"/>
        <v>0</v>
      </c>
    </row>
    <row r="103" spans="1:5" ht="31.5" hidden="1">
      <c r="A103" s="69" t="s">
        <v>85</v>
      </c>
      <c r="B103" s="46" t="s">
        <v>86</v>
      </c>
      <c r="C103" s="47"/>
      <c r="D103" s="44">
        <f>SUM(D104)</f>
        <v>0</v>
      </c>
      <c r="E103" s="44">
        <f t="shared" si="0"/>
        <v>0</v>
      </c>
    </row>
    <row r="104" spans="1:5" ht="15" hidden="1">
      <c r="A104" s="52" t="s">
        <v>133</v>
      </c>
      <c r="B104" s="46" t="s">
        <v>86</v>
      </c>
      <c r="C104" s="47">
        <v>260</v>
      </c>
      <c r="D104" s="44">
        <f>D106</f>
        <v>0</v>
      </c>
      <c r="E104" s="44">
        <f t="shared" si="0"/>
        <v>0</v>
      </c>
    </row>
    <row r="105" spans="1:5" ht="15" hidden="1">
      <c r="A105" s="53" t="s">
        <v>1</v>
      </c>
      <c r="B105" s="42"/>
      <c r="C105" s="41"/>
      <c r="D105" s="43"/>
      <c r="E105" s="44">
        <f t="shared" si="0"/>
        <v>0</v>
      </c>
    </row>
    <row r="106" spans="1:5" ht="15" hidden="1">
      <c r="A106" s="53" t="s">
        <v>134</v>
      </c>
      <c r="B106" s="42" t="s">
        <v>86</v>
      </c>
      <c r="C106" s="41">
        <v>262</v>
      </c>
      <c r="D106" s="43">
        <v>0</v>
      </c>
      <c r="E106" s="44">
        <f t="shared" si="0"/>
        <v>0</v>
      </c>
    </row>
    <row r="107" spans="1:5" ht="31.5">
      <c r="A107" s="69" t="s">
        <v>87</v>
      </c>
      <c r="B107" s="45" t="s">
        <v>135</v>
      </c>
      <c r="C107" s="47"/>
      <c r="D107" s="44">
        <f>D108</f>
        <v>1407958.8</v>
      </c>
      <c r="E107" s="44">
        <f t="shared" si="0"/>
        <v>1407958.8</v>
      </c>
    </row>
    <row r="108" spans="1:5" ht="15.75">
      <c r="A108" s="52" t="s">
        <v>111</v>
      </c>
      <c r="B108" s="45" t="s">
        <v>88</v>
      </c>
      <c r="C108" s="47">
        <v>220</v>
      </c>
      <c r="D108" s="44">
        <f>SUM(D110)</f>
        <v>1407958.8</v>
      </c>
      <c r="E108" s="44">
        <f t="shared" si="0"/>
        <v>1407958.8</v>
      </c>
    </row>
    <row r="109" spans="1:5" ht="15">
      <c r="A109" s="53" t="s">
        <v>1</v>
      </c>
      <c r="B109" s="42"/>
      <c r="C109" s="41"/>
      <c r="D109" s="43"/>
      <c r="E109" s="44"/>
    </row>
    <row r="110" spans="1:5" ht="15.75">
      <c r="A110" s="54" t="s">
        <v>113</v>
      </c>
      <c r="B110" s="54" t="s">
        <v>88</v>
      </c>
      <c r="C110" s="41" t="s">
        <v>125</v>
      </c>
      <c r="D110" s="43">
        <v>1407958.8</v>
      </c>
      <c r="E110" s="43">
        <f t="shared" si="0"/>
        <v>1407958.8</v>
      </c>
    </row>
    <row r="111" spans="1:5" ht="31.5">
      <c r="A111" s="69" t="s">
        <v>89</v>
      </c>
      <c r="B111" s="45" t="s">
        <v>136</v>
      </c>
      <c r="C111" s="47"/>
      <c r="D111" s="44">
        <f>D112</f>
        <v>561000</v>
      </c>
      <c r="E111" s="44">
        <f t="shared" si="0"/>
        <v>561000</v>
      </c>
    </row>
    <row r="112" spans="1:5" ht="15.75">
      <c r="A112" s="52" t="s">
        <v>111</v>
      </c>
      <c r="B112" s="45" t="s">
        <v>90</v>
      </c>
      <c r="C112" s="47">
        <v>220</v>
      </c>
      <c r="D112" s="44">
        <f>SUM(D114)</f>
        <v>561000</v>
      </c>
      <c r="E112" s="44">
        <f t="shared" si="0"/>
        <v>561000</v>
      </c>
    </row>
    <row r="113" spans="1:5" ht="15">
      <c r="A113" s="53" t="s">
        <v>1</v>
      </c>
      <c r="B113" s="42"/>
      <c r="C113" s="41"/>
      <c r="D113" s="43"/>
      <c r="E113" s="44"/>
    </row>
    <row r="114" spans="1:5" ht="15.75">
      <c r="A114" s="54" t="s">
        <v>113</v>
      </c>
      <c r="B114" s="54" t="s">
        <v>90</v>
      </c>
      <c r="C114" s="41" t="s">
        <v>125</v>
      </c>
      <c r="D114" s="43">
        <v>561000</v>
      </c>
      <c r="E114" s="43">
        <f t="shared" si="0"/>
        <v>561000</v>
      </c>
    </row>
    <row r="115" spans="1:5" ht="28.5">
      <c r="A115" s="52" t="s">
        <v>91</v>
      </c>
      <c r="B115" s="46" t="s">
        <v>137</v>
      </c>
      <c r="C115" s="47"/>
      <c r="D115" s="44">
        <f>D116</f>
        <v>111207</v>
      </c>
      <c r="E115" s="44">
        <f>E116</f>
        <v>111207</v>
      </c>
    </row>
    <row r="116" spans="1:5" ht="15">
      <c r="A116" s="52" t="s">
        <v>111</v>
      </c>
      <c r="B116" s="46" t="s">
        <v>137</v>
      </c>
      <c r="C116" s="47">
        <v>220</v>
      </c>
      <c r="D116" s="44">
        <f>SUM(D118)</f>
        <v>111207</v>
      </c>
      <c r="E116" s="44">
        <f>SUM(E118)</f>
        <v>111207</v>
      </c>
    </row>
    <row r="117" spans="1:5" ht="15">
      <c r="A117" s="53" t="s">
        <v>1</v>
      </c>
      <c r="B117" s="42"/>
      <c r="C117" s="41"/>
      <c r="D117" s="43"/>
      <c r="E117" s="43"/>
    </row>
    <row r="118" spans="1:5" ht="15">
      <c r="A118" s="53" t="s">
        <v>119</v>
      </c>
      <c r="B118" s="42" t="s">
        <v>92</v>
      </c>
      <c r="C118" s="41" t="s">
        <v>131</v>
      </c>
      <c r="D118" s="43">
        <v>111207</v>
      </c>
      <c r="E118" s="43">
        <v>111207</v>
      </c>
    </row>
    <row r="119" spans="1:5" ht="31.5">
      <c r="A119" s="69" t="s">
        <v>93</v>
      </c>
      <c r="B119" s="46" t="s">
        <v>94</v>
      </c>
      <c r="C119" s="47"/>
      <c r="D119" s="44">
        <f>SUM(D120)</f>
        <v>25300</v>
      </c>
      <c r="E119" s="44">
        <f t="shared" si="0"/>
        <v>25300</v>
      </c>
    </row>
    <row r="120" spans="1:5" ht="15">
      <c r="A120" s="52" t="s">
        <v>133</v>
      </c>
      <c r="B120" s="46" t="s">
        <v>94</v>
      </c>
      <c r="C120" s="47">
        <v>260</v>
      </c>
      <c r="D120" s="44">
        <f>D122</f>
        <v>25300</v>
      </c>
      <c r="E120" s="44">
        <f t="shared" si="0"/>
        <v>25300</v>
      </c>
    </row>
    <row r="121" spans="1:5" ht="15">
      <c r="A121" s="53" t="s">
        <v>1</v>
      </c>
      <c r="B121" s="42"/>
      <c r="C121" s="41"/>
      <c r="D121" s="43"/>
      <c r="E121" s="44"/>
    </row>
    <row r="122" spans="1:5" ht="15">
      <c r="A122" s="53" t="s">
        <v>134</v>
      </c>
      <c r="B122" s="42" t="s">
        <v>94</v>
      </c>
      <c r="C122" s="41">
        <v>262</v>
      </c>
      <c r="D122" s="43">
        <v>25300</v>
      </c>
      <c r="E122" s="43">
        <f t="shared" si="0"/>
        <v>25300</v>
      </c>
    </row>
    <row r="123" spans="1:5" ht="15.75">
      <c r="A123" s="69" t="s">
        <v>168</v>
      </c>
      <c r="B123" s="46" t="s">
        <v>169</v>
      </c>
      <c r="C123" s="47"/>
      <c r="D123" s="44">
        <f>D124</f>
        <v>4500</v>
      </c>
      <c r="E123" s="44">
        <f t="shared" si="0"/>
        <v>4500</v>
      </c>
    </row>
    <row r="124" spans="1:5" ht="15">
      <c r="A124" s="53" t="s">
        <v>120</v>
      </c>
      <c r="B124" s="42" t="s">
        <v>170</v>
      </c>
      <c r="C124" s="41" t="s">
        <v>122</v>
      </c>
      <c r="D124" s="43">
        <v>4500</v>
      </c>
      <c r="E124" s="43">
        <f t="shared" si="0"/>
        <v>4500</v>
      </c>
    </row>
    <row r="125" spans="1:5" ht="31.5" hidden="1">
      <c r="A125" s="45" t="s">
        <v>138</v>
      </c>
      <c r="B125" s="46" t="s">
        <v>139</v>
      </c>
      <c r="C125" s="47"/>
      <c r="D125" s="44">
        <f>D128</f>
        <v>0</v>
      </c>
      <c r="E125" s="43">
        <f t="shared" si="0"/>
        <v>0</v>
      </c>
    </row>
    <row r="126" spans="1:5" ht="15" hidden="1">
      <c r="A126" s="52" t="s">
        <v>111</v>
      </c>
      <c r="B126" s="46" t="s">
        <v>139</v>
      </c>
      <c r="C126" s="47">
        <v>220</v>
      </c>
      <c r="D126" s="44">
        <f>SUM(D128)</f>
        <v>0</v>
      </c>
      <c r="E126" s="43">
        <f t="shared" si="0"/>
        <v>0</v>
      </c>
    </row>
    <row r="127" spans="1:5" ht="15" hidden="1">
      <c r="A127" s="53" t="s">
        <v>1</v>
      </c>
      <c r="B127" s="42"/>
      <c r="C127" s="41"/>
      <c r="D127" s="43"/>
      <c r="E127" s="43">
        <f t="shared" si="0"/>
        <v>0</v>
      </c>
    </row>
    <row r="128" spans="1:5" ht="15.75" hidden="1">
      <c r="A128" s="54" t="s">
        <v>113</v>
      </c>
      <c r="B128" s="42" t="s">
        <v>139</v>
      </c>
      <c r="C128" s="41" t="s">
        <v>125</v>
      </c>
      <c r="D128" s="43"/>
      <c r="E128" s="43">
        <f t="shared" si="0"/>
        <v>0</v>
      </c>
    </row>
    <row r="129" spans="1:5" ht="47.25">
      <c r="A129" s="85" t="s">
        <v>183</v>
      </c>
      <c r="B129" s="86" t="s">
        <v>184</v>
      </c>
      <c r="C129" s="87"/>
      <c r="D129" s="44">
        <f>D130</f>
        <v>49243.78</v>
      </c>
      <c r="E129" s="44">
        <f>E130</f>
        <v>49243.78</v>
      </c>
    </row>
    <row r="130" spans="1:5" ht="15">
      <c r="A130" s="88" t="s">
        <v>107</v>
      </c>
      <c r="B130" s="86" t="s">
        <v>185</v>
      </c>
      <c r="C130" s="87">
        <v>210</v>
      </c>
      <c r="D130" s="44">
        <f>SUM(D132:D133)</f>
        <v>49243.78</v>
      </c>
      <c r="E130" s="44">
        <f>SUM(E132:E133)</f>
        <v>49243.78</v>
      </c>
    </row>
    <row r="131" spans="1:5" ht="15">
      <c r="A131" s="89" t="s">
        <v>1</v>
      </c>
      <c r="B131" s="90"/>
      <c r="C131" s="83"/>
      <c r="D131" s="43"/>
      <c r="E131" s="43"/>
    </row>
    <row r="132" spans="1:5" ht="15">
      <c r="A132" s="89" t="s">
        <v>108</v>
      </c>
      <c r="B132" s="90" t="s">
        <v>185</v>
      </c>
      <c r="C132" s="83">
        <v>211</v>
      </c>
      <c r="D132" s="43">
        <f>38033.79-212.15</f>
        <v>37821.64</v>
      </c>
      <c r="E132" s="43">
        <f>38033.79-212.15</f>
        <v>37821.64</v>
      </c>
    </row>
    <row r="133" spans="1:5" ht="15">
      <c r="A133" s="89" t="s">
        <v>110</v>
      </c>
      <c r="B133" s="90" t="s">
        <v>185</v>
      </c>
      <c r="C133" s="83">
        <v>213</v>
      </c>
      <c r="D133" s="43">
        <f>11486.21-64.07</f>
        <v>11422.14</v>
      </c>
      <c r="E133" s="43">
        <f>11486.21-64.07</f>
        <v>11422.14</v>
      </c>
    </row>
    <row r="134" spans="1:5" ht="47.25" customHeight="1">
      <c r="A134" s="67" t="s">
        <v>95</v>
      </c>
      <c r="B134" s="62"/>
      <c r="C134" s="63"/>
      <c r="D134" s="55">
        <f>D135</f>
        <v>3942800</v>
      </c>
      <c r="E134" s="51">
        <f t="shared" si="0"/>
        <v>3942800</v>
      </c>
    </row>
    <row r="135" spans="1:5" ht="15">
      <c r="A135" s="52" t="s">
        <v>140</v>
      </c>
      <c r="B135" s="46" t="s">
        <v>141</v>
      </c>
      <c r="C135" s="47"/>
      <c r="D135" s="44">
        <f>SUM(D136)+D139+D142</f>
        <v>3942800</v>
      </c>
      <c r="E135" s="44">
        <f t="shared" si="0"/>
        <v>3942800</v>
      </c>
    </row>
    <row r="136" spans="1:5" ht="15">
      <c r="A136" s="52" t="s">
        <v>111</v>
      </c>
      <c r="B136" s="46" t="s">
        <v>141</v>
      </c>
      <c r="C136" s="47">
        <v>220</v>
      </c>
      <c r="D136" s="44">
        <f>SUM(D138)</f>
        <v>3827800</v>
      </c>
      <c r="E136" s="44">
        <f t="shared" si="0"/>
        <v>3827800</v>
      </c>
    </row>
    <row r="137" spans="1:5" ht="15">
      <c r="A137" s="53" t="s">
        <v>1</v>
      </c>
      <c r="B137" s="42"/>
      <c r="C137" s="41"/>
      <c r="D137" s="43"/>
      <c r="E137" s="44"/>
    </row>
    <row r="138" spans="1:5" ht="15">
      <c r="A138" s="53" t="s">
        <v>113</v>
      </c>
      <c r="B138" s="42" t="s">
        <v>97</v>
      </c>
      <c r="C138" s="41" t="s">
        <v>125</v>
      </c>
      <c r="D138" s="43">
        <v>3827800</v>
      </c>
      <c r="E138" s="43">
        <f t="shared" si="0"/>
        <v>3827800</v>
      </c>
    </row>
    <row r="139" spans="1:5" ht="15">
      <c r="A139" s="52" t="s">
        <v>133</v>
      </c>
      <c r="B139" s="46" t="s">
        <v>97</v>
      </c>
      <c r="C139" s="47">
        <v>260</v>
      </c>
      <c r="D139" s="44">
        <f>D141</f>
        <v>5400</v>
      </c>
      <c r="E139" s="44">
        <f t="shared" si="0"/>
        <v>5400</v>
      </c>
    </row>
    <row r="140" spans="1:5" ht="15">
      <c r="A140" s="53" t="s">
        <v>1</v>
      </c>
      <c r="B140" s="42"/>
      <c r="C140" s="41"/>
      <c r="D140" s="43"/>
      <c r="E140" s="44"/>
    </row>
    <row r="141" spans="1:5" ht="15">
      <c r="A141" s="53" t="s">
        <v>134</v>
      </c>
      <c r="B141" s="42" t="s">
        <v>97</v>
      </c>
      <c r="C141" s="41" t="s">
        <v>171</v>
      </c>
      <c r="D141" s="43">
        <v>5400</v>
      </c>
      <c r="E141" s="43">
        <f t="shared" si="0"/>
        <v>5400</v>
      </c>
    </row>
    <row r="142" spans="1:5" ht="15">
      <c r="A142" s="52" t="s">
        <v>105</v>
      </c>
      <c r="B142" s="46" t="s">
        <v>97</v>
      </c>
      <c r="C142" s="47">
        <v>300</v>
      </c>
      <c r="D142" s="44">
        <f>D144+D145</f>
        <v>109600</v>
      </c>
      <c r="E142" s="44">
        <f t="shared" si="0"/>
        <v>109600</v>
      </c>
    </row>
    <row r="143" spans="1:5" ht="15">
      <c r="A143" s="53" t="s">
        <v>1</v>
      </c>
      <c r="B143" s="42"/>
      <c r="C143" s="41"/>
      <c r="D143" s="43"/>
      <c r="E143" s="44"/>
    </row>
    <row r="144" spans="1:5" ht="15">
      <c r="A144" s="53" t="s">
        <v>114</v>
      </c>
      <c r="B144" s="42" t="s">
        <v>97</v>
      </c>
      <c r="C144" s="41">
        <v>310</v>
      </c>
      <c r="D144" s="43">
        <v>30000</v>
      </c>
      <c r="E144" s="43">
        <f t="shared" si="0"/>
        <v>30000</v>
      </c>
    </row>
    <row r="145" spans="1:5" ht="15">
      <c r="A145" s="53" t="s">
        <v>115</v>
      </c>
      <c r="B145" s="42" t="s">
        <v>97</v>
      </c>
      <c r="C145" s="41">
        <v>340</v>
      </c>
      <c r="D145" s="43">
        <v>79600</v>
      </c>
      <c r="E145" s="43">
        <f t="shared" si="0"/>
        <v>79600</v>
      </c>
    </row>
    <row r="146" spans="1:5" ht="18.75" customHeight="1">
      <c r="A146" s="61" t="s">
        <v>98</v>
      </c>
      <c r="B146" s="62"/>
      <c r="C146" s="63"/>
      <c r="D146" s="51">
        <f>D147</f>
        <v>412080</v>
      </c>
      <c r="E146" s="51">
        <f t="shared" si="0"/>
        <v>412080</v>
      </c>
    </row>
    <row r="147" spans="1:5" ht="15">
      <c r="A147" s="52" t="s">
        <v>99</v>
      </c>
      <c r="B147" s="46" t="s">
        <v>100</v>
      </c>
      <c r="C147" s="47"/>
      <c r="D147" s="44">
        <f>D148+D151</f>
        <v>412080</v>
      </c>
      <c r="E147" s="44">
        <f t="shared" si="0"/>
        <v>412080</v>
      </c>
    </row>
    <row r="148" spans="1:5" ht="15">
      <c r="A148" s="52" t="s">
        <v>111</v>
      </c>
      <c r="B148" s="46" t="s">
        <v>100</v>
      </c>
      <c r="C148" s="47">
        <v>220</v>
      </c>
      <c r="D148" s="44">
        <f>SUM(D150)</f>
        <v>150080</v>
      </c>
      <c r="E148" s="44">
        <f aca="true" t="shared" si="1" ref="E148:E154">D148</f>
        <v>150080</v>
      </c>
    </row>
    <row r="149" spans="1:5" ht="15">
      <c r="A149" s="53" t="s">
        <v>1</v>
      </c>
      <c r="B149" s="42"/>
      <c r="C149" s="41"/>
      <c r="D149" s="43"/>
      <c r="E149" s="44"/>
    </row>
    <row r="150" spans="1:5" ht="15">
      <c r="A150" s="53" t="s">
        <v>113</v>
      </c>
      <c r="B150" s="42" t="s">
        <v>100</v>
      </c>
      <c r="C150" s="41" t="s">
        <v>125</v>
      </c>
      <c r="D150" s="43">
        <v>150080</v>
      </c>
      <c r="E150" s="43">
        <f t="shared" si="1"/>
        <v>150080</v>
      </c>
    </row>
    <row r="151" spans="1:5" ht="15">
      <c r="A151" s="52" t="s">
        <v>105</v>
      </c>
      <c r="B151" s="42" t="s">
        <v>100</v>
      </c>
      <c r="C151" s="47">
        <v>300</v>
      </c>
      <c r="D151" s="44">
        <f>SUM(D153:D154)</f>
        <v>262000</v>
      </c>
      <c r="E151" s="44">
        <f t="shared" si="1"/>
        <v>262000</v>
      </c>
    </row>
    <row r="152" spans="1:5" ht="15">
      <c r="A152" s="53" t="s">
        <v>1</v>
      </c>
      <c r="B152" s="42"/>
      <c r="C152" s="41"/>
      <c r="D152" s="43"/>
      <c r="E152" s="44"/>
    </row>
    <row r="153" spans="1:5" ht="15">
      <c r="A153" s="53" t="s">
        <v>114</v>
      </c>
      <c r="B153" s="42" t="s">
        <v>100</v>
      </c>
      <c r="C153" s="41">
        <v>310</v>
      </c>
      <c r="D153" s="43">
        <v>126000</v>
      </c>
      <c r="E153" s="43">
        <f t="shared" si="1"/>
        <v>126000</v>
      </c>
    </row>
    <row r="154" spans="1:5" ht="15">
      <c r="A154" s="53" t="s">
        <v>115</v>
      </c>
      <c r="B154" s="42" t="s">
        <v>100</v>
      </c>
      <c r="C154" s="41">
        <v>340</v>
      </c>
      <c r="D154" s="43">
        <v>136000</v>
      </c>
      <c r="E154" s="43">
        <f t="shared" si="1"/>
        <v>136000</v>
      </c>
    </row>
    <row r="155" spans="1:5" ht="15">
      <c r="A155" s="61" t="s">
        <v>144</v>
      </c>
      <c r="B155" s="62"/>
      <c r="C155" s="41"/>
      <c r="D155" s="43"/>
      <c r="E155" s="44"/>
    </row>
    <row r="156" spans="1:5" ht="15">
      <c r="A156" s="53" t="s">
        <v>145</v>
      </c>
      <c r="B156" s="42"/>
      <c r="C156" s="41" t="s">
        <v>59</v>
      </c>
      <c r="D156" s="43"/>
      <c r="E156" s="44"/>
    </row>
    <row r="158" spans="1:2" ht="15">
      <c r="A158" s="70" t="s">
        <v>146</v>
      </c>
      <c r="B158" s="70"/>
    </row>
    <row r="159" spans="1:4" ht="15">
      <c r="A159" s="70" t="s">
        <v>147</v>
      </c>
      <c r="B159" s="71"/>
      <c r="C159" s="72" t="s">
        <v>172</v>
      </c>
      <c r="D159" s="73"/>
    </row>
    <row r="160" spans="1:4" ht="15">
      <c r="A160" s="74"/>
      <c r="B160" s="75" t="s">
        <v>7</v>
      </c>
      <c r="C160" s="76" t="s">
        <v>148</v>
      </c>
      <c r="D160" s="76"/>
    </row>
    <row r="161" spans="1:2" ht="15">
      <c r="A161" s="70" t="s">
        <v>149</v>
      </c>
      <c r="B161" s="77"/>
    </row>
    <row r="162" spans="1:3" ht="15">
      <c r="A162" s="70"/>
      <c r="B162" s="78" t="s">
        <v>150</v>
      </c>
      <c r="C162" s="72" t="s">
        <v>151</v>
      </c>
    </row>
    <row r="163" spans="1:3" ht="15">
      <c r="A163" s="74"/>
      <c r="B163" s="75" t="s">
        <v>7</v>
      </c>
      <c r="C163" s="76" t="s">
        <v>148</v>
      </c>
    </row>
    <row r="164" spans="1:2" ht="15">
      <c r="A164" s="70"/>
      <c r="B164" s="70"/>
    </row>
    <row r="165" spans="1:3" ht="15">
      <c r="A165" s="70" t="s">
        <v>152</v>
      </c>
      <c r="B165" s="70" t="s">
        <v>150</v>
      </c>
      <c r="C165" s="72" t="s">
        <v>153</v>
      </c>
    </row>
    <row r="166" spans="1:4" ht="15">
      <c r="A166" s="74"/>
      <c r="B166" s="75" t="s">
        <v>7</v>
      </c>
      <c r="C166" s="76" t="s">
        <v>148</v>
      </c>
      <c r="D166" s="76"/>
    </row>
    <row r="167" spans="1:2" ht="15">
      <c r="A167" s="70" t="s">
        <v>154</v>
      </c>
      <c r="B167" s="70"/>
    </row>
    <row r="168" ht="15">
      <c r="A168" s="57" t="s">
        <v>178</v>
      </c>
    </row>
    <row r="180" ht="15">
      <c r="D180" s="81"/>
    </row>
    <row r="181" ht="15">
      <c r="D181" s="81"/>
    </row>
  </sheetData>
  <sheetProtection/>
  <mergeCells count="8">
    <mergeCell ref="P9:AW9"/>
    <mergeCell ref="A3:D3"/>
    <mergeCell ref="A4:A5"/>
    <mergeCell ref="B4:B5"/>
    <mergeCell ref="C4:C5"/>
    <mergeCell ref="D4:D5"/>
    <mergeCell ref="E4:E5"/>
    <mergeCell ref="J7:AA7"/>
  </mergeCells>
  <printOptions/>
  <pageMargins left="0.7874015748031497" right="0.1968503937007874" top="0.1968503937007874" bottom="0.1968503937007874" header="0.31496062992125984" footer="0.31496062992125984"/>
  <pageSetup fitToHeight="3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2015-02-02T14:59:30Z</cp:lastPrinted>
  <dcterms:created xsi:type="dcterms:W3CDTF">2010-11-26T07:12:57Z</dcterms:created>
  <dcterms:modified xsi:type="dcterms:W3CDTF">2015-02-02T15:00:50Z</dcterms:modified>
  <cp:category/>
  <cp:version/>
  <cp:contentType/>
  <cp:contentStatus/>
</cp:coreProperties>
</file>